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xt-balazs.juhasz\Munka\Alig használt munka dolgok\"/>
    </mc:Choice>
  </mc:AlternateContent>
  <xr:revisionPtr revIDLastSave="0" documentId="13_ncr:1_{F309FA28-5627-4A1B-9A46-5B24A1B8EBF3}" xr6:coauthVersionLast="47" xr6:coauthVersionMax="47" xr10:uidLastSave="{00000000-0000-0000-0000-000000000000}"/>
  <workbookProtection workbookAlgorithmName="SHA-512" workbookHashValue="4U6+Vofwoz4Rz1SPeuzqsWLTwSmXs38TvZqqCJontLYZ+WOFe55anFzt8W9+WhBF/Zrv5nxU+0eRtKxDqmLYIA==" workbookSaltValue="SxMN58lv4dCH6MRF9gNufg==" workbookSpinCount="100000" lockStructure="1"/>
  <bookViews>
    <workbookView xWindow="-120" yWindow="-16320" windowWidth="29040" windowHeight="15720" tabRatio="568" xr2:uid="{00000000-000D-0000-FFFF-FFFF00000000}"/>
  </bookViews>
  <sheets>
    <sheet name="Tétellista" sheetId="5" r:id="rId1"/>
    <sheet name="Processzor" sheetId="3" r:id="rId2"/>
    <sheet name="Osztó Vario PLUS" sheetId="6" r:id="rId3"/>
    <sheet name="Rendszer cikkszámok" sheetId="4" r:id="rId4"/>
  </sheets>
  <externalReferences>
    <externalReference r:id="rId5"/>
  </externalReferences>
  <definedNames>
    <definedName name="_xlnm.Print_Area" localSheetId="0">Tétellista!$A$1:$E$36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" l="1"/>
  <c r="B2" i="3"/>
  <c r="F61" i="4" s="1"/>
  <c r="G5" i="3"/>
  <c r="H5" i="3"/>
  <c r="G6" i="3"/>
  <c r="H6" i="3"/>
  <c r="G7" i="3"/>
  <c r="H7" i="3"/>
  <c r="G8" i="3"/>
  <c r="H8" i="3"/>
  <c r="G9" i="3"/>
  <c r="I9" i="3" s="1"/>
  <c r="H9" i="3"/>
  <c r="G10" i="3"/>
  <c r="H10" i="3"/>
  <c r="B15" i="3"/>
  <c r="D15" i="3"/>
  <c r="E15" i="3"/>
  <c r="B16" i="3"/>
  <c r="D16" i="3"/>
  <c r="E16" i="3"/>
  <c r="A17" i="3"/>
  <c r="B17" i="3" s="1"/>
  <c r="A18" i="3"/>
  <c r="B18" i="3" s="1"/>
  <c r="E18" i="3"/>
  <c r="B26" i="3"/>
  <c r="B30" i="3"/>
  <c r="B31" i="3"/>
  <c r="B32" i="3"/>
  <c r="B33" i="3"/>
  <c r="B34" i="3"/>
  <c r="A25" i="5"/>
  <c r="A24" i="5"/>
  <c r="B88" i="4"/>
  <c r="B80" i="4"/>
  <c r="O10" i="3" l="1"/>
  <c r="N6" i="3"/>
  <c r="K8" i="3"/>
  <c r="O9" i="3"/>
  <c r="P5" i="3"/>
  <c r="F7" i="4"/>
  <c r="F16" i="4"/>
  <c r="F18" i="4"/>
  <c r="F63" i="4"/>
  <c r="A8" i="3"/>
  <c r="D8" i="3" s="1"/>
  <c r="A9" i="3"/>
  <c r="B9" i="3" s="1"/>
  <c r="A11" i="3"/>
  <c r="B11" i="3" s="1"/>
  <c r="A10" i="3"/>
  <c r="D10" i="3" s="1"/>
  <c r="A12" i="3"/>
  <c r="D12" i="3" s="1"/>
  <c r="A13" i="3"/>
  <c r="D13" i="3" s="1"/>
  <c r="A6" i="3"/>
  <c r="B6" i="3" s="1"/>
  <c r="A14" i="3"/>
  <c r="B14" i="3" s="1"/>
  <c r="A7" i="3"/>
  <c r="D7" i="3" s="1"/>
  <c r="F60" i="4"/>
  <c r="F59" i="4"/>
  <c r="N9" i="3"/>
  <c r="Q8" i="3"/>
  <c r="N10" i="3"/>
  <c r="O6" i="3"/>
  <c r="Q7" i="3"/>
  <c r="N5" i="3"/>
  <c r="O7" i="3"/>
  <c r="E17" i="3"/>
  <c r="O8" i="3"/>
  <c r="O5" i="3"/>
  <c r="N7" i="3"/>
  <c r="J9" i="3"/>
  <c r="N8" i="3"/>
  <c r="W8" i="3"/>
  <c r="L8" i="3"/>
  <c r="J5" i="3"/>
  <c r="D17" i="3"/>
  <c r="X10" i="3"/>
  <c r="AB10" i="3" s="1"/>
  <c r="L7" i="3"/>
  <c r="Y10" i="3"/>
  <c r="K10" i="3"/>
  <c r="Y5" i="3"/>
  <c r="P9" i="3"/>
  <c r="U5" i="3"/>
  <c r="U8" i="3"/>
  <c r="M5" i="3"/>
  <c r="I8" i="3"/>
  <c r="AE8" i="3" s="1"/>
  <c r="R7" i="3"/>
  <c r="M10" i="3"/>
  <c r="T8" i="3"/>
  <c r="K6" i="3"/>
  <c r="L10" i="3"/>
  <c r="Y7" i="3"/>
  <c r="P10" i="3"/>
  <c r="S8" i="3"/>
  <c r="W7" i="3"/>
  <c r="W5" i="3"/>
  <c r="X5" i="3"/>
  <c r="AB5" i="3" s="1"/>
  <c r="L5" i="3"/>
  <c r="W10" i="3"/>
  <c r="R10" i="3"/>
  <c r="Y8" i="3"/>
  <c r="J8" i="3"/>
  <c r="J7" i="3"/>
  <c r="T5" i="3"/>
  <c r="R5" i="3"/>
  <c r="R9" i="3"/>
  <c r="U10" i="3"/>
  <c r="Y9" i="3"/>
  <c r="S5" i="3"/>
  <c r="Q10" i="3"/>
  <c r="S9" i="3"/>
  <c r="Q5" i="3"/>
  <c r="Q9" i="3"/>
  <c r="M8" i="3"/>
  <c r="J6" i="3"/>
  <c r="P7" i="3"/>
  <c r="S6" i="3"/>
  <c r="I6" i="3"/>
  <c r="AE6" i="3" s="1"/>
  <c r="X7" i="3"/>
  <c r="M7" i="3"/>
  <c r="R6" i="3"/>
  <c r="K5" i="3"/>
  <c r="Q6" i="3"/>
  <c r="D18" i="3"/>
  <c r="T10" i="3"/>
  <c r="J10" i="3"/>
  <c r="X9" i="3"/>
  <c r="AB9" i="3" s="1"/>
  <c r="M9" i="3"/>
  <c r="R8" i="3"/>
  <c r="U7" i="3"/>
  <c r="K7" i="3"/>
  <c r="Y6" i="3"/>
  <c r="P6" i="3"/>
  <c r="I5" i="3"/>
  <c r="AE5" i="3" s="1"/>
  <c r="S10" i="3"/>
  <c r="I10" i="3"/>
  <c r="AE10" i="3" s="1"/>
  <c r="AE9" i="3"/>
  <c r="W9" i="3"/>
  <c r="L9" i="3"/>
  <c r="T7" i="3"/>
  <c r="X6" i="3"/>
  <c r="M6" i="3"/>
  <c r="U9" i="3"/>
  <c r="K9" i="3"/>
  <c r="P8" i="3"/>
  <c r="S7" i="3"/>
  <c r="I7" i="3"/>
  <c r="AE7" i="3" s="1"/>
  <c r="W6" i="3"/>
  <c r="L6" i="3"/>
  <c r="T9" i="3"/>
  <c r="X8" i="3"/>
  <c r="U6" i="3"/>
  <c r="T6" i="3"/>
  <c r="R5" i="4"/>
  <c r="R6" i="4"/>
  <c r="R7" i="4"/>
  <c r="R8" i="4"/>
  <c r="R4" i="4"/>
  <c r="Q5" i="4"/>
  <c r="Q6" i="4"/>
  <c r="Q7" i="4"/>
  <c r="Q4" i="4"/>
  <c r="P5" i="4"/>
  <c r="P6" i="4"/>
  <c r="P7" i="4"/>
  <c r="P8" i="4"/>
  <c r="P4" i="4"/>
  <c r="A12" i="5"/>
  <c r="B4" i="4"/>
  <c r="J4" i="4"/>
  <c r="K4" i="4"/>
  <c r="L4" i="4"/>
  <c r="M4" i="4"/>
  <c r="N4" i="4"/>
  <c r="O4" i="4"/>
  <c r="B5" i="4"/>
  <c r="J5" i="4"/>
  <c r="K5" i="4"/>
  <c r="L5" i="4"/>
  <c r="M5" i="4"/>
  <c r="N5" i="4"/>
  <c r="O5" i="4"/>
  <c r="B6" i="4"/>
  <c r="J6" i="4"/>
  <c r="K6" i="4"/>
  <c r="L6" i="4"/>
  <c r="M6" i="4"/>
  <c r="N6" i="4"/>
  <c r="O6" i="4"/>
  <c r="B7" i="4"/>
  <c r="J7" i="4"/>
  <c r="K7" i="4"/>
  <c r="L7" i="4"/>
  <c r="M7" i="4"/>
  <c r="N7" i="4"/>
  <c r="O7" i="4"/>
  <c r="B8" i="4"/>
  <c r="J8" i="4"/>
  <c r="K8" i="4"/>
  <c r="L8" i="4"/>
  <c r="M8" i="4"/>
  <c r="N8" i="4"/>
  <c r="O8" i="4"/>
  <c r="K9" i="4"/>
  <c r="M9" i="4"/>
  <c r="N9" i="4"/>
  <c r="O9" i="4"/>
  <c r="M10" i="4"/>
  <c r="O10" i="4"/>
  <c r="B11" i="4"/>
  <c r="M11" i="4"/>
  <c r="B12" i="4"/>
  <c r="B13" i="4"/>
  <c r="B14" i="4"/>
  <c r="B15" i="4"/>
  <c r="B16" i="4"/>
  <c r="B19" i="4"/>
  <c r="B20" i="4"/>
  <c r="B21" i="4"/>
  <c r="B22" i="4"/>
  <c r="B23" i="4"/>
  <c r="B26" i="4"/>
  <c r="B27" i="4"/>
  <c r="B28" i="4"/>
  <c r="B29" i="4"/>
  <c r="B30" i="4"/>
  <c r="B31" i="4"/>
  <c r="B32" i="4"/>
  <c r="B33" i="4"/>
  <c r="B36" i="4"/>
  <c r="B37" i="4"/>
  <c r="B38" i="4"/>
  <c r="B39" i="4"/>
  <c r="B40" i="4"/>
  <c r="B41" i="4"/>
  <c r="B44" i="4"/>
  <c r="B45" i="4"/>
  <c r="B46" i="4"/>
  <c r="B47" i="4"/>
  <c r="B48" i="4"/>
  <c r="B49" i="4"/>
  <c r="B50" i="4"/>
  <c r="B53" i="4"/>
  <c r="B54" i="4"/>
  <c r="B55" i="4"/>
  <c r="B56" i="4"/>
  <c r="B57" i="4"/>
  <c r="B60" i="4"/>
  <c r="B61" i="4"/>
  <c r="B62" i="4"/>
  <c r="B63" i="4"/>
  <c r="B66" i="4"/>
  <c r="B67" i="4"/>
  <c r="B68" i="4"/>
  <c r="B69" i="4"/>
  <c r="B70" i="4"/>
  <c r="F25" i="5"/>
  <c r="A26" i="5"/>
  <c r="A27" i="5"/>
  <c r="B25" i="5"/>
  <c r="E25" i="5"/>
  <c r="B24" i="5"/>
  <c r="E24" i="5"/>
  <c r="F24" i="5"/>
  <c r="Z10" i="3" l="1"/>
  <c r="AA10" i="3" s="1"/>
  <c r="AC10" i="3" s="1"/>
  <c r="AD10" i="3" s="1"/>
  <c r="N11" i="3"/>
  <c r="D14" i="3"/>
  <c r="E14" i="3"/>
  <c r="C14" i="3"/>
  <c r="D23" i="5" s="1"/>
  <c r="B10" i="3"/>
  <c r="J11" i="3"/>
  <c r="O11" i="3"/>
  <c r="E10" i="3"/>
  <c r="E8" i="3"/>
  <c r="B8" i="3"/>
  <c r="E9" i="3"/>
  <c r="T11" i="3"/>
  <c r="D9" i="3"/>
  <c r="B13" i="3"/>
  <c r="R11" i="3"/>
  <c r="B7" i="3"/>
  <c r="E13" i="3"/>
  <c r="E11" i="3"/>
  <c r="E7" i="3"/>
  <c r="D11" i="3"/>
  <c r="E6" i="3"/>
  <c r="L11" i="3"/>
  <c r="Q11" i="3"/>
  <c r="E12" i="3"/>
  <c r="B12" i="3"/>
  <c r="W11" i="3"/>
  <c r="F62" i="4" s="1"/>
  <c r="D6" i="3"/>
  <c r="M11" i="3"/>
  <c r="Z5" i="3"/>
  <c r="AA5" i="3" s="1"/>
  <c r="AC5" i="3" s="1"/>
  <c r="AD5" i="3" s="1"/>
  <c r="Z9" i="3"/>
  <c r="AA9" i="3" s="1"/>
  <c r="AC9" i="3" s="1"/>
  <c r="AD9" i="3" s="1"/>
  <c r="U11" i="3"/>
  <c r="Y11" i="3"/>
  <c r="Z6" i="3"/>
  <c r="AA6" i="3" s="1"/>
  <c r="AC6" i="3" s="1"/>
  <c r="S11" i="3"/>
  <c r="K11" i="3"/>
  <c r="AE11" i="3"/>
  <c r="AB6" i="3"/>
  <c r="X11" i="3"/>
  <c r="AB8" i="3"/>
  <c r="Z8" i="3"/>
  <c r="AA8" i="3" s="1"/>
  <c r="AC8" i="3" s="1"/>
  <c r="P11" i="3"/>
  <c r="Z7" i="3"/>
  <c r="AA7" i="3" s="1"/>
  <c r="AC7" i="3" s="1"/>
  <c r="AB7" i="3"/>
  <c r="F15" i="4"/>
  <c r="F57" i="4"/>
  <c r="F56" i="4"/>
  <c r="F52" i="4"/>
  <c r="F55" i="4"/>
  <c r="F54" i="4"/>
  <c r="F53" i="4"/>
  <c r="F11" i="4"/>
  <c r="A21" i="5"/>
  <c r="A20" i="5"/>
  <c r="A19" i="5"/>
  <c r="A17" i="5"/>
  <c r="A18" i="5"/>
  <c r="A16" i="5"/>
  <c r="A23" i="5"/>
  <c r="A22" i="5"/>
  <c r="F27" i="5"/>
  <c r="E26" i="5"/>
  <c r="F26" i="5"/>
  <c r="B27" i="5"/>
  <c r="B26" i="5"/>
  <c r="E27" i="5"/>
  <c r="F12" i="4"/>
  <c r="F13" i="4"/>
  <c r="F19" i="4"/>
  <c r="F9" i="4"/>
  <c r="F6" i="4"/>
  <c r="F14" i="4"/>
  <c r="F8" i="4"/>
  <c r="F10" i="4"/>
  <c r="F3" i="4"/>
  <c r="F21" i="4"/>
  <c r="F4" i="4"/>
  <c r="F51" i="4"/>
  <c r="F35" i="4"/>
  <c r="C6" i="3" l="1"/>
  <c r="D15" i="5" s="1"/>
  <c r="AB11" i="3"/>
  <c r="AD8" i="3"/>
  <c r="AD7" i="3"/>
  <c r="A23" i="3"/>
  <c r="A20" i="3"/>
  <c r="A22" i="3"/>
  <c r="A25" i="3"/>
  <c r="A19" i="3"/>
  <c r="A24" i="3"/>
  <c r="A21" i="3"/>
  <c r="AC11" i="3"/>
  <c r="AD6" i="3"/>
  <c r="B23" i="5"/>
  <c r="F23" i="5"/>
  <c r="C23" i="5" s="1"/>
  <c r="E23" i="5"/>
  <c r="E21" i="5"/>
  <c r="F22" i="5"/>
  <c r="E22" i="5"/>
  <c r="B22" i="5"/>
  <c r="F20" i="5"/>
  <c r="F27" i="4"/>
  <c r="F38" i="4"/>
  <c r="B20" i="5"/>
  <c r="B21" i="5"/>
  <c r="F21" i="5"/>
  <c r="E20" i="5"/>
  <c r="F36" i="4"/>
  <c r="F50" i="4"/>
  <c r="F23" i="4"/>
  <c r="F58" i="4"/>
  <c r="F16" i="5"/>
  <c r="E16" i="5"/>
  <c r="B16" i="5"/>
  <c r="B19" i="5"/>
  <c r="F19" i="5"/>
  <c r="E19" i="5"/>
  <c r="B17" i="5"/>
  <c r="E17" i="5"/>
  <c r="F17" i="5"/>
  <c r="B18" i="5"/>
  <c r="F18" i="5"/>
  <c r="E18" i="5"/>
  <c r="F15" i="5"/>
  <c r="E15" i="5"/>
  <c r="B15" i="5"/>
  <c r="A15" i="5"/>
  <c r="AD11" i="3" l="1"/>
  <c r="C15" i="5"/>
  <c r="C24" i="3"/>
  <c r="D33" i="5" s="1"/>
  <c r="D24" i="3"/>
  <c r="E24" i="3"/>
  <c r="B24" i="3"/>
  <c r="D19" i="3"/>
  <c r="E19" i="3"/>
  <c r="B19" i="3"/>
  <c r="E25" i="3"/>
  <c r="D25" i="3"/>
  <c r="B25" i="3"/>
  <c r="C25" i="3"/>
  <c r="D34" i="5" s="1"/>
  <c r="B21" i="3"/>
  <c r="D21" i="3"/>
  <c r="E21" i="3"/>
  <c r="D22" i="3"/>
  <c r="E22" i="3"/>
  <c r="B22" i="3"/>
  <c r="C22" i="3"/>
  <c r="D31" i="5" s="1"/>
  <c r="B20" i="3"/>
  <c r="D20" i="3"/>
  <c r="E20" i="3"/>
  <c r="B23" i="3"/>
  <c r="C23" i="3"/>
  <c r="D32" i="5" s="1"/>
  <c r="D23" i="3"/>
  <c r="E23" i="3"/>
  <c r="F42" i="4"/>
  <c r="A34" i="5"/>
  <c r="F49" i="4"/>
  <c r="C17" i="3" s="1"/>
  <c r="D26" i="5" s="1"/>
  <c r="F32" i="4"/>
  <c r="F43" i="4"/>
  <c r="F31" i="4"/>
  <c r="F30" i="4"/>
  <c r="C16" i="3" s="1"/>
  <c r="D25" i="5" s="1"/>
  <c r="F33" i="4"/>
  <c r="F44" i="4"/>
  <c r="F29" i="4"/>
  <c r="C15" i="3" s="1"/>
  <c r="D24" i="5" s="1"/>
  <c r="F47" i="4"/>
  <c r="C18" i="3" s="1"/>
  <c r="D27" i="5" s="1"/>
  <c r="F46" i="4"/>
  <c r="F45" i="4"/>
  <c r="A32" i="5"/>
  <c r="A31" i="5"/>
  <c r="A30" i="5"/>
  <c r="A29" i="5"/>
  <c r="A33" i="5"/>
  <c r="F22" i="4"/>
  <c r="C13" i="3" s="1"/>
  <c r="F25" i="4"/>
  <c r="C11" i="3" s="1"/>
  <c r="F40" i="4"/>
  <c r="F26" i="4"/>
  <c r="C10" i="3" s="1"/>
  <c r="F34" i="4"/>
  <c r="F28" i="4"/>
  <c r="F24" i="4"/>
  <c r="F39" i="4"/>
  <c r="F17" i="4"/>
  <c r="C9" i="3" s="1"/>
  <c r="F37" i="4"/>
  <c r="F5" i="4"/>
  <c r="C20" i="5" l="1"/>
  <c r="D20" i="5"/>
  <c r="C18" i="5"/>
  <c r="D18" i="5"/>
  <c r="C22" i="5"/>
  <c r="D22" i="5"/>
  <c r="C19" i="5"/>
  <c r="D19" i="5"/>
  <c r="C7" i="3"/>
  <c r="F20" i="4"/>
  <c r="C8" i="3"/>
  <c r="C19" i="3"/>
  <c r="D28" i="5" s="1"/>
  <c r="C12" i="3"/>
  <c r="C20" i="3"/>
  <c r="D29" i="5" s="1"/>
  <c r="C21" i="3"/>
  <c r="D30" i="5" s="1"/>
  <c r="A28" i="5"/>
  <c r="B34" i="5"/>
  <c r="E34" i="5"/>
  <c r="F34" i="5"/>
  <c r="B33" i="5"/>
  <c r="F33" i="5"/>
  <c r="E33" i="5"/>
  <c r="E32" i="5"/>
  <c r="B31" i="5"/>
  <c r="F41" i="4"/>
  <c r="F28" i="5"/>
  <c r="E31" i="5"/>
  <c r="F31" i="5"/>
  <c r="E30" i="5"/>
  <c r="F30" i="5"/>
  <c r="B30" i="5"/>
  <c r="B28" i="5"/>
  <c r="E28" i="5"/>
  <c r="B29" i="5"/>
  <c r="F29" i="5"/>
  <c r="E29" i="5"/>
  <c r="B32" i="5"/>
  <c r="F32" i="5"/>
  <c r="C17" i="5" l="1"/>
  <c r="D17" i="5"/>
  <c r="C21" i="5"/>
  <c r="D21" i="5"/>
  <c r="C16" i="5"/>
  <c r="D1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Becze, Dénes</author>
  </authors>
  <commentList>
    <comment ref="G3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Becze, Dénes:</t>
        </r>
        <r>
          <rPr>
            <sz val="9"/>
            <color indexed="81"/>
            <rFont val="Tahoma"/>
            <family val="2"/>
            <charset val="238"/>
          </rPr>
          <t xml:space="preserve">
Biztonsági tényező</t>
        </r>
      </text>
    </comment>
    <comment ref="Y3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Becze, Dénes:</t>
        </r>
        <r>
          <rPr>
            <sz val="9"/>
            <color indexed="81"/>
            <rFont val="Tahoma"/>
            <family val="2"/>
            <charset val="238"/>
          </rPr>
          <t xml:space="preserve">
Panel felülete</t>
        </r>
      </text>
    </comment>
  </commentList>
</comments>
</file>

<file path=xl/sharedStrings.xml><?xml version="1.0" encoding="utf-8"?>
<sst xmlns="http://schemas.openxmlformats.org/spreadsheetml/2006/main" count="272" uniqueCount="133">
  <si>
    <t>Felületfűtési segédlet</t>
  </si>
  <si>
    <t>Cikkszám</t>
  </si>
  <si>
    <t>Megnevezés</t>
  </si>
  <si>
    <t>Mennyiség</t>
  </si>
  <si>
    <t>Egység</t>
  </si>
  <si>
    <t>Csomagolási egység</t>
  </si>
  <si>
    <t>Kitöltendő mezők:</t>
  </si>
  <si>
    <t>Rendszer típusa</t>
  </si>
  <si>
    <t>Minitec</t>
  </si>
  <si>
    <t>Helyiség típusa, alapterülete</t>
  </si>
  <si>
    <t>Szoba</t>
  </si>
  <si>
    <r>
      <t>m</t>
    </r>
    <r>
      <rPr>
        <vertAlign val="superscript"/>
        <sz val="10"/>
        <color indexed="30"/>
        <rFont val="Verdana"/>
        <family val="2"/>
        <charset val="238"/>
      </rPr>
      <t>2</t>
    </r>
  </si>
  <si>
    <t>*Minitec rendszer max 125m2-ig számítható, minden más 300m2-ig</t>
  </si>
  <si>
    <t>*A segédlet tartalma csak iránymutatásul szolgál! Az itt feltüntetett adatok ökölszámok alapján kerültek kalkulálásra, azok az épület adottságait figyelmen kívül hagyják! A termékek csak csomagolási egységre kerekítve rendelhetőek!</t>
  </si>
  <si>
    <t>Milyen rendszer</t>
  </si>
  <si>
    <t>Hány m2</t>
  </si>
  <si>
    <t>Körszám</t>
  </si>
  <si>
    <t>Thermatop</t>
  </si>
  <si>
    <t>Csőhosszok</t>
  </si>
  <si>
    <t>Renovis</t>
  </si>
  <si>
    <t>Fix</t>
  </si>
  <si>
    <t>Terméklista</t>
  </si>
  <si>
    <t>Szoba típusa</t>
  </si>
  <si>
    <t>Szoba felületek</t>
  </si>
  <si>
    <t>Siccus</t>
  </si>
  <si>
    <t>Classic</t>
  </si>
  <si>
    <t>Tacker</t>
  </si>
  <si>
    <t>Tecto</t>
  </si>
  <si>
    <t>Contec</t>
  </si>
  <si>
    <t>Klett</t>
  </si>
  <si>
    <t>Panelek száma</t>
  </si>
  <si>
    <t>Panel/zóna</t>
  </si>
  <si>
    <t>Zónák száma</t>
  </si>
  <si>
    <t>SZ</t>
  </si>
  <si>
    <t>T</t>
  </si>
  <si>
    <t>t</t>
  </si>
  <si>
    <t>kör max felület / csőméret</t>
  </si>
  <si>
    <t>kör max felület / rendszer</t>
  </si>
  <si>
    <t>Thermatop mező kiosztás</t>
  </si>
  <si>
    <t>Helyiség típusok</t>
  </si>
  <si>
    <t>Osztás</t>
  </si>
  <si>
    <t>Nappali</t>
  </si>
  <si>
    <t>Konyha</t>
  </si>
  <si>
    <t>Háztartási helyiség</t>
  </si>
  <si>
    <t>Fürdő</t>
  </si>
  <si>
    <t>Garázs</t>
  </si>
  <si>
    <t>Adott körszámhoz tartozó, osztók és kiegészítőiknek a darabszáma</t>
  </si>
  <si>
    <t>Ez a két oszlop azért kell, hogy a tétellista megtalálja a szükséges cikkszámokat.</t>
  </si>
  <si>
    <t>légtelenítő</t>
  </si>
  <si>
    <t>golyóscsap</t>
  </si>
  <si>
    <t>alapkészlet</t>
  </si>
  <si>
    <t>Bekötő könyök</t>
  </si>
  <si>
    <t>szekrény I</t>
  </si>
  <si>
    <t>szekrény II</t>
  </si>
  <si>
    <t>szekrény III</t>
  </si>
  <si>
    <t>szekrény IV</t>
  </si>
  <si>
    <t>Rendszerelemek</t>
  </si>
  <si>
    <t>Összes rendszerelem amit az excel használ</t>
  </si>
  <si>
    <t>Ezeket a cikkszámokat hivatkozza tovább a tétellista. Ide a rendszerelemek táblázatból kerülnek át a cikkszámok.</t>
  </si>
  <si>
    <t>Uponor Minitec Comfort cső 9.9x1.1 240m</t>
  </si>
  <si>
    <t>m</t>
  </si>
  <si>
    <t>Uponor Comfort Plus cső 14x2,0 240m</t>
  </si>
  <si>
    <t>Uponor Comfort Plus cső 16x2,0 240m</t>
  </si>
  <si>
    <t>Uponor Comfort Plus cső 20x2,0 240m</t>
  </si>
  <si>
    <t>Uponor Comfort Plus 20×2.0 S9-es szigetelt cső 60m</t>
  </si>
  <si>
    <t>Uponor Minitec rendszerlemez 1100x700x12mm</t>
  </si>
  <si>
    <r>
      <t>m</t>
    </r>
    <r>
      <rPr>
        <vertAlign val="superscript"/>
        <sz val="10"/>
        <rFont val="Arial"/>
        <family val="2"/>
        <charset val="238"/>
      </rPr>
      <t>2</t>
    </r>
  </si>
  <si>
    <t xml:space="preserve">Uponor Minitec szegélyszigetelés 80x8 mm 20m </t>
  </si>
  <si>
    <t>Uponor Siccus rendszerlemez 1197x1050x25mm</t>
  </si>
  <si>
    <t xml:space="preserve">Uponor Siccus hőelosztó lemez </t>
  </si>
  <si>
    <t>db</t>
  </si>
  <si>
    <t xml:space="preserve">Uponor Multi fólia PE, 0,2mm, 60x1,25m 75m2 </t>
  </si>
  <si>
    <t>Uponor Multi szegélyszigetelés 150x10 mm 50m - ragasztócsíkkal</t>
  </si>
  <si>
    <t>Uponor Renovis Panel 2×0,625m</t>
  </si>
  <si>
    <t>Uponor Renovis Panel 1,2×0,625m</t>
  </si>
  <si>
    <t>Uponor Q&amp;E toldó gyűrűvel 9,9</t>
  </si>
  <si>
    <t>Uponor Q&amp;E réz szűkítő 20x9,9</t>
  </si>
  <si>
    <t>Uponor Q&amp;E réz T 20x9,9x20</t>
  </si>
  <si>
    <t>Uponor Tacker Panel 30mm DES 30-2</t>
  </si>
  <si>
    <t>Uponor Fix tartósín 9,9mm</t>
  </si>
  <si>
    <t>Uponor Minitec szorítógyűrűs csavarzat 9,9×1,1-3/4"</t>
  </si>
  <si>
    <t>Uponor Vario PE-Xa Eurokónuszos csavarzat 14x2,0-3/4"</t>
  </si>
  <si>
    <t>Uponor Vario PE-Xa Eurokónuszos csavarzat 16x2,0-3/4"</t>
  </si>
  <si>
    <t>Uponor Vario PE-Xa Eurokónuszos csavarzat 20x2,0-3/4"</t>
  </si>
  <si>
    <t>Uponor Multi műanyag csőrögzítő ív 9,9-12</t>
  </si>
  <si>
    <t>Uponor Multi műanyag csővezető ív 14-18</t>
  </si>
  <si>
    <t>Uponor Multi műanyag csővezető ív 20-22</t>
  </si>
  <si>
    <t>Uponor Vario Plus automata légtelenítő 3/8"</t>
  </si>
  <si>
    <t>Uponor Vario golyóscsap km/bm 1"/1"</t>
  </si>
  <si>
    <t>Uponor Vario osztószekrény 600x730x135mm falra szerelhető</t>
  </si>
  <si>
    <t>Uponor Vario osztószekrény 750x730x135mm falra szerelhető</t>
  </si>
  <si>
    <t>Uponor Vario osztószekrény 900x730x135mm falra szerelhető</t>
  </si>
  <si>
    <t>Uponor Vario osztószekrény 950×820×160mm falon kívül</t>
  </si>
  <si>
    <t>Uponor Tecto rendszerlemez 1450x850x11mm</t>
  </si>
  <si>
    <t>Uponor Teck védőcső 20-as csőre 28/23 fekete 50m</t>
  </si>
  <si>
    <t>Uponor födémátvezető elem</t>
  </si>
  <si>
    <t>Uponor Thermatop M Panel 2,55x0,277m</t>
  </si>
  <si>
    <t>Uponor S-Press PLUS PPSU T 20-16-20</t>
  </si>
  <si>
    <t>Uponor S-Press PLUS PPSU szűkítő 20-16</t>
  </si>
  <si>
    <t>Uponor S-Press PLUS PPSU toldó 16-16</t>
  </si>
  <si>
    <t>Uponor Uni Pipe PLUS szigetelt ötrétegű cső S6 20x2,25 75m</t>
  </si>
  <si>
    <t xml:space="preserve">Uponor Vario Plus osztó-gyűjtő áramlásmérővel 1×3/4" </t>
  </si>
  <si>
    <t xml:space="preserve">Uponor Vario Plus osztó-gyűjtő áramlásmérővel 3×3/4" </t>
  </si>
  <si>
    <t xml:space="preserve">Uponor Vario Plus osztó-gyűjtő áramlásmérővel 4×3/4" </t>
  </si>
  <si>
    <t xml:space="preserve">Uponor Vario Plus osztó-gyűjtő áramlásmérővel 6×3/4" </t>
  </si>
  <si>
    <t>Uponor Vario Plus osztó-gyűjtő alapkészlet</t>
  </si>
  <si>
    <t>Uponor Teck védőcső 16-os csőre 25/20 fekete 50m</t>
  </si>
  <si>
    <t>Uponor Vario Plus osztó-gyűjtő könyök</t>
  </si>
  <si>
    <t>pár</t>
  </si>
  <si>
    <t>Uponor Klett Comfort Pipe Plus 16×2,0 240m</t>
  </si>
  <si>
    <t>Uponor Klett, tépőzáras, rendszerlemez</t>
  </si>
  <si>
    <t>m2</t>
  </si>
  <si>
    <t>TABS</t>
  </si>
  <si>
    <t>Siccus Mini Hidegburkolat</t>
  </si>
  <si>
    <t>Siccus Mini Melegburkolat</t>
  </si>
  <si>
    <t>Uponor Siccus Mini rendszerlemez 1200x600x15mm</t>
  </si>
  <si>
    <t>Uponor Siccus Mini teherelosztó lemez 1000x600x6mm</t>
  </si>
  <si>
    <t>Uponor Siccus Mini szegély csík 1000x45x15mm</t>
  </si>
  <si>
    <t>Uponor Siccus Mini ragasztószalag 143mm</t>
  </si>
  <si>
    <t>Uponor Uni-X eurokónuszos csatlakozó csavarzat 20-3/4"bm</t>
  </si>
  <si>
    <t>Siccus 16</t>
  </si>
  <si>
    <t>Uponor Siccus 16 rendszerlemez 1200x600x20mm</t>
  </si>
  <si>
    <t>Uponor Siccus 16 szegély csík 1000x45x19mm</t>
  </si>
  <si>
    <t>Fix/Contec ON</t>
  </si>
  <si>
    <t>Siccus 14</t>
  </si>
  <si>
    <t>Siccus 16 Hidegburkolat</t>
  </si>
  <si>
    <t>Siccus 16 Melegburkolat</t>
  </si>
  <si>
    <t>Contec ON</t>
  </si>
  <si>
    <t>Uponor Contec ON rendszerlemez</t>
  </si>
  <si>
    <t>Uponor Q&amp;E réz szűkítő 20x14</t>
  </si>
  <si>
    <t>Uponor Q&amp;E réz T 20x14x20</t>
  </si>
  <si>
    <t>Uponor Tacker rögzítő tüske, 14-17mm h=35mm, 300db</t>
  </si>
  <si>
    <t>Csomagolsái egységre kerekített mennyiség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</si>
</sst>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25" x14ac:knownFonts="1">
    <font>
      <sz val="10"/>
      <name val="Arial"/>
      <charset val="238"/>
    </font>
    <font>
      <sz val="10"/>
      <name val="Arial"/>
      <family val="2"/>
      <charset val="238"/>
    </font>
    <font>
      <sz val="9"/>
      <name val="Verdana"/>
      <family val="2"/>
      <charset val="238"/>
    </font>
    <font>
      <sz val="10"/>
      <name val="Verdana"/>
      <family val="2"/>
      <charset val="238"/>
    </font>
    <font>
      <sz val="11"/>
      <name val="Verdana"/>
      <family val="2"/>
      <charset val="238"/>
    </font>
    <font>
      <vertAlign val="superscript"/>
      <sz val="10"/>
      <name val="Arial"/>
      <family val="2"/>
      <charset val="238"/>
    </font>
    <font>
      <i/>
      <sz val="10"/>
      <name val="Verdana"/>
      <family val="2"/>
      <charset val="238"/>
    </font>
    <font>
      <vertAlign val="superscript"/>
      <sz val="10"/>
      <color indexed="30"/>
      <name val="Verdana"/>
      <family val="2"/>
      <charset val="238"/>
    </font>
    <font>
      <i/>
      <sz val="8"/>
      <name val="Verdana"/>
      <family val="2"/>
      <charset val="238"/>
    </font>
    <font>
      <b/>
      <sz val="14"/>
      <name val="Verdana"/>
      <family val="2"/>
      <charset val="238"/>
    </font>
    <font>
      <i/>
      <sz val="9"/>
      <name val="Verdan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70C0"/>
      <name val="Verdana"/>
      <family val="2"/>
      <charset val="238"/>
    </font>
    <font>
      <i/>
      <sz val="10"/>
      <color theme="0" tint="-0.499984740745262"/>
      <name val="Arial"/>
      <family val="2"/>
      <charset val="238"/>
    </font>
    <font>
      <b/>
      <sz val="9"/>
      <color theme="0"/>
      <name val="Verdana"/>
      <family val="2"/>
      <charset val="238"/>
    </font>
    <font>
      <i/>
      <sz val="11"/>
      <color theme="1"/>
      <name val="Verdana"/>
      <family val="2"/>
      <charset val="238"/>
    </font>
    <font>
      <i/>
      <sz val="10"/>
      <color theme="1"/>
      <name val="Verdana"/>
      <family val="2"/>
      <charset val="238"/>
    </font>
    <font>
      <sz val="11"/>
      <color rgb="FF0062C8"/>
      <name val="Verdana"/>
      <family val="2"/>
      <charset val="238"/>
    </font>
    <font>
      <sz val="10"/>
      <color theme="1"/>
      <name val="Arial"/>
      <family val="2"/>
      <charset val="238"/>
    </font>
    <font>
      <i/>
      <sz val="18"/>
      <color rgb="FF0062C8"/>
      <name val="Verdana"/>
      <family val="2"/>
      <charset val="238"/>
    </font>
    <font>
      <b/>
      <i/>
      <sz val="10"/>
      <color rgb="FF0062C8"/>
      <name val="Verdana"/>
      <family val="2"/>
      <charset val="238"/>
    </font>
    <font>
      <sz val="10"/>
      <name val="Arial"/>
      <family val="2"/>
    </font>
    <font>
      <sz val="9"/>
      <name val="Verdana"/>
    </font>
  </fonts>
  <fills count="4">
    <fill>
      <patternFill patternType="none"/>
    </fill>
    <fill>
      <patternFill patternType="gray125"/>
    </fill>
    <fill>
      <patternFill patternType="solid">
        <fgColor rgb="FF0062C8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4" tint="-0.499984740745262"/>
      </right>
      <top/>
      <bottom/>
      <diagonal/>
    </border>
    <border>
      <left/>
      <right style="thin">
        <color rgb="FF00B05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100">
    <xf numFmtId="0" fontId="0" fillId="0" borderId="0" xfId="0"/>
    <xf numFmtId="0" fontId="4" fillId="0" borderId="0" xfId="0" applyFont="1" applyAlignment="1">
      <alignment horizontal="center"/>
    </xf>
    <xf numFmtId="0" fontId="1" fillId="0" borderId="0" xfId="0" applyFont="1"/>
    <xf numFmtId="1" fontId="0" fillId="0" borderId="0" xfId="0" applyNumberFormat="1"/>
    <xf numFmtId="1" fontId="0" fillId="0" borderId="16" xfId="0" applyNumberFormat="1" applyBorder="1"/>
    <xf numFmtId="1" fontId="0" fillId="0" borderId="17" xfId="0" applyNumberFormat="1" applyBorder="1"/>
    <xf numFmtId="0" fontId="3" fillId="0" borderId="0" xfId="0" applyFont="1"/>
    <xf numFmtId="0" fontId="14" fillId="0" borderId="0" xfId="0" applyFont="1"/>
    <xf numFmtId="0" fontId="15" fillId="0" borderId="0" xfId="0" applyFont="1"/>
    <xf numFmtId="0" fontId="6" fillId="0" borderId="0" xfId="0" applyFont="1"/>
    <xf numFmtId="0" fontId="1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3" borderId="0" xfId="0" applyFont="1" applyFill="1"/>
    <xf numFmtId="0" fontId="17" fillId="3" borderId="0" xfId="0" applyFont="1" applyFill="1" applyAlignment="1">
      <alignment horizontal="center" vertical="center"/>
    </xf>
    <xf numFmtId="0" fontId="18" fillId="0" borderId="0" xfId="0" applyFont="1"/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4" fillId="0" borderId="0" xfId="0" applyFont="1"/>
    <xf numFmtId="0" fontId="19" fillId="3" borderId="0" xfId="0" applyFont="1" applyFill="1" applyAlignment="1">
      <alignment vertical="center"/>
    </xf>
    <xf numFmtId="0" fontId="9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5" xfId="0" applyFont="1" applyBorder="1"/>
    <xf numFmtId="1" fontId="0" fillId="0" borderId="7" xfId="0" applyNumberFormat="1" applyBorder="1"/>
    <xf numFmtId="0" fontId="0" fillId="0" borderId="11" xfId="0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0" fillId="0" borderId="14" xfId="0" applyBorder="1"/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9" xfId="0" applyFont="1" applyBorder="1"/>
    <xf numFmtId="0" fontId="1" fillId="0" borderId="10" xfId="0" applyFont="1" applyBorder="1"/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/>
    <xf numFmtId="1" fontId="0" fillId="0" borderId="14" xfId="0" applyNumberFormat="1" applyBorder="1"/>
    <xf numFmtId="1" fontId="0" fillId="0" borderId="15" xfId="0" applyNumberFormat="1" applyBorder="1"/>
    <xf numFmtId="0" fontId="0" fillId="0" borderId="2" xfId="0" applyBorder="1"/>
    <xf numFmtId="1" fontId="0" fillId="0" borderId="1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1" fontId="20" fillId="0" borderId="12" xfId="0" applyNumberFormat="1" applyFont="1" applyBorder="1"/>
    <xf numFmtId="0" fontId="14" fillId="0" borderId="15" xfId="0" applyFont="1" applyBorder="1" applyAlignment="1">
      <alignment horizontal="center"/>
    </xf>
    <xf numFmtId="0" fontId="0" fillId="0" borderId="18" xfId="0" applyBorder="1"/>
    <xf numFmtId="0" fontId="1" fillId="0" borderId="19" xfId="0" applyFont="1" applyBorder="1"/>
    <xf numFmtId="0" fontId="0" fillId="0" borderId="20" xfId="0" applyBorder="1"/>
    <xf numFmtId="0" fontId="1" fillId="0" borderId="21" xfId="0" applyFont="1" applyBorder="1"/>
    <xf numFmtId="0" fontId="0" fillId="0" borderId="22" xfId="0" applyBorder="1"/>
    <xf numFmtId="0" fontId="1" fillId="0" borderId="23" xfId="0" applyFont="1" applyBorder="1"/>
    <xf numFmtId="0" fontId="0" fillId="0" borderId="24" xfId="0" applyBorder="1"/>
    <xf numFmtId="0" fontId="0" fillId="0" borderId="19" xfId="0" applyBorder="1"/>
    <xf numFmtId="0" fontId="15" fillId="0" borderId="20" xfId="0" applyFont="1" applyBorder="1"/>
    <xf numFmtId="0" fontId="0" fillId="0" borderId="21" xfId="0" applyBorder="1"/>
    <xf numFmtId="0" fontId="15" fillId="0" borderId="21" xfId="0" applyFont="1" applyBorder="1"/>
    <xf numFmtId="0" fontId="0" fillId="0" borderId="20" xfId="0" applyBorder="1" applyAlignment="1">
      <alignment wrapText="1"/>
    </xf>
    <xf numFmtId="0" fontId="0" fillId="0" borderId="0" xfId="0" applyAlignment="1">
      <alignment wrapText="1"/>
    </xf>
    <xf numFmtId="0" fontId="0" fillId="0" borderId="21" xfId="0" applyBorder="1" applyAlignment="1">
      <alignment wrapText="1"/>
    </xf>
    <xf numFmtId="0" fontId="23" fillId="0" borderId="0" xfId="0" applyFont="1"/>
    <xf numFmtId="0" fontId="2" fillId="0" borderId="8" xfId="0" applyFont="1" applyBorder="1"/>
    <xf numFmtId="0" fontId="2" fillId="0" borderId="9" xfId="0" applyFont="1" applyBorder="1"/>
    <xf numFmtId="1" fontId="2" fillId="0" borderId="10" xfId="0" applyNumberFormat="1" applyFont="1" applyBorder="1"/>
    <xf numFmtId="0" fontId="2" fillId="0" borderId="3" xfId="0" applyFont="1" applyBorder="1"/>
    <xf numFmtId="0" fontId="2" fillId="0" borderId="0" xfId="0" applyFont="1"/>
    <xf numFmtId="1" fontId="2" fillId="0" borderId="0" xfId="0" applyNumberFormat="1" applyFont="1"/>
    <xf numFmtId="1" fontId="2" fillId="0" borderId="4" xfId="0" applyNumberFormat="1" applyFont="1" applyBorder="1"/>
    <xf numFmtId="0" fontId="2" fillId="0" borderId="5" xfId="0" applyFont="1" applyBorder="1"/>
    <xf numFmtId="0" fontId="2" fillId="0" borderId="6" xfId="0" applyFont="1" applyBorder="1"/>
    <xf numFmtId="1" fontId="2" fillId="0" borderId="6" xfId="0" applyNumberFormat="1" applyFont="1" applyBorder="1"/>
    <xf numFmtId="1" fontId="2" fillId="0" borderId="7" xfId="0" applyNumberFormat="1" applyFont="1" applyBorder="1"/>
    <xf numFmtId="164" fontId="2" fillId="0" borderId="9" xfId="0" applyNumberFormat="1" applyFont="1" applyBorder="1"/>
    <xf numFmtId="164" fontId="2" fillId="0" borderId="0" xfId="0" applyNumberFormat="1" applyFont="1"/>
    <xf numFmtId="164" fontId="2" fillId="0" borderId="6" xfId="0" applyNumberFormat="1" applyFont="1" applyBorder="1"/>
    <xf numFmtId="0" fontId="8" fillId="0" borderId="0" xfId="0" applyFont="1" applyAlignment="1">
      <alignment horizontal="center" vertical="top" wrapText="1"/>
    </xf>
    <xf numFmtId="0" fontId="21" fillId="3" borderId="0" xfId="0" applyFont="1" applyFill="1" applyAlignment="1">
      <alignment horizontal="center" vertical="center"/>
    </xf>
    <xf numFmtId="0" fontId="19" fillId="3" borderId="11" xfId="0" applyFont="1" applyFill="1" applyBorder="1" applyAlignment="1" applyProtection="1">
      <alignment horizontal="center" vertical="center"/>
      <protection locked="0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2" fillId="3" borderId="0" xfId="0" applyFont="1" applyFill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24" fillId="0" borderId="0" xfId="0" applyNumberFormat="1" applyFont="1"/>
  </cellXfs>
  <cellStyles count="3">
    <cellStyle name="Normal" xfId="0" builtinId="0"/>
    <cellStyle name="Normál 2" xfId="1" xr:uid="{00000000-0005-0000-0000-000001000000}"/>
    <cellStyle name="Normál 3" xfId="2" xr:uid="{00000000-0005-0000-0000-000002000000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charset val="238"/>
        <scheme val="none"/>
      </font>
      <numFmt numFmtId="164" formatCode="0.0"/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indexed="64"/>
          <bgColor rgb="FF0062C8"/>
        </patternFill>
      </fill>
      <alignment horizontal="center" vertical="center" textRotation="0" wrapText="0" indent="0" justifyLastLine="0" shrinkToFit="0" readingOrder="0"/>
    </dxf>
    <dxf>
      <fill>
        <patternFill>
          <bgColor theme="4" tint="0.79998168889431442"/>
        </patternFill>
      </fill>
    </dxf>
  </dxfs>
  <tableStyles count="1" defaultTableStyle="TableStyleMedium9" defaultPivotStyle="PivotStyleLight16">
    <tableStyle name="Ajánlat" pivot="0" count="1" xr9:uid="{00000000-0011-0000-FFFF-FFFF00000000}">
      <tableStyleElement type="secondRowStrip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123825</xdr:rowOff>
    </xdr:from>
    <xdr:to>
      <xdr:col>1</xdr:col>
      <xdr:colOff>3797300</xdr:colOff>
      <xdr:row>7</xdr:row>
      <xdr:rowOff>44450</xdr:rowOff>
    </xdr:to>
    <xdr:pic>
      <xdr:nvPicPr>
        <xdr:cNvPr id="11374" name="Picture 3" descr="uponor_rgb_small">
          <a:extLst>
            <a:ext uri="{FF2B5EF4-FFF2-40B4-BE49-F238E27FC236}">
              <a16:creationId xmlns:a16="http://schemas.microsoft.com/office/drawing/2014/main" id="{A8DFE620-16C9-86DF-DDD2-46F838471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9" t="23331" r="9999" b="23331"/>
        <a:stretch>
          <a:fillRect/>
        </a:stretch>
      </xdr:blipFill>
      <xdr:spPr bwMode="auto">
        <a:xfrm>
          <a:off x="1323975" y="123825"/>
          <a:ext cx="3143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ponorcorp.sharepoint.com/teams/csuqueensofthewarehousebldehungary-KingsofCalculations/Shared%20Documents/Kings%20of%20Calculations/Master%20excel/DATA/MASTER_DATABASE_10_2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4">
          <cell r="A4">
            <v>1084909</v>
          </cell>
          <cell r="B4" t="str">
            <v>Uponor Uni Pipe PLUS IPPC ötrétegű cső 16×2,0 200m</v>
          </cell>
          <cell r="C4">
            <v>336</v>
          </cell>
          <cell r="D4" t="str">
            <v>m</v>
          </cell>
          <cell r="E4" t="str">
            <v>**</v>
          </cell>
          <cell r="F4">
            <v>200</v>
          </cell>
          <cell r="G4">
            <v>2600</v>
          </cell>
          <cell r="H4" t="str">
            <v>Ötrétegű</v>
          </cell>
          <cell r="I4" t="str">
            <v>Cső</v>
          </cell>
          <cell r="J4" t="str">
            <v>Tekercses</v>
          </cell>
          <cell r="K4" t="str">
            <v>IPPC</v>
          </cell>
          <cell r="L4">
            <v>0.47</v>
          </cell>
          <cell r="M4">
            <v>0.28103005271372605</v>
          </cell>
          <cell r="N4" t="str">
            <v>PRO</v>
          </cell>
          <cell r="O4">
            <v>122479.5786904335</v>
          </cell>
          <cell r="P4"/>
          <cell r="Q4"/>
          <cell r="R4">
            <v>245.28</v>
          </cell>
        </row>
        <row r="5">
          <cell r="A5">
            <v>1084910</v>
          </cell>
          <cell r="B5" t="str">
            <v>Uponor Uni Pipe PLUS IPPC ötrétegű cső 20×2,25 100m</v>
          </cell>
          <cell r="C5">
            <v>490</v>
          </cell>
          <cell r="D5" t="str">
            <v>m</v>
          </cell>
          <cell r="E5" t="str">
            <v>**</v>
          </cell>
          <cell r="F5">
            <v>100</v>
          </cell>
          <cell r="G5">
            <v>1300</v>
          </cell>
          <cell r="H5" t="str">
            <v>Ötrétegű</v>
          </cell>
          <cell r="I5" t="str">
            <v>Cső</v>
          </cell>
          <cell r="J5" t="str">
            <v>Tekercses</v>
          </cell>
          <cell r="K5" t="str">
            <v>IPPC</v>
          </cell>
          <cell r="L5">
            <v>0.72</v>
          </cell>
          <cell r="M5">
            <v>0.24475375750110551</v>
          </cell>
          <cell r="N5" t="str">
            <v>PRO</v>
          </cell>
          <cell r="O5">
            <v>29458.718236857152</v>
          </cell>
          <cell r="P5"/>
          <cell r="Q5"/>
          <cell r="R5">
            <v>392</v>
          </cell>
        </row>
        <row r="6">
          <cell r="A6">
            <v>1084911</v>
          </cell>
          <cell r="B6" t="str">
            <v>Uponor Uni Pipe PLUS IPPC ötrétegű cső 25×2,5 50m</v>
          </cell>
          <cell r="C6">
            <v>742</v>
          </cell>
          <cell r="D6" t="str">
            <v>m</v>
          </cell>
          <cell r="E6" t="str">
            <v>**</v>
          </cell>
          <cell r="F6">
            <v>50</v>
          </cell>
          <cell r="G6">
            <v>700</v>
          </cell>
          <cell r="H6" t="str">
            <v>Ötrétegű</v>
          </cell>
          <cell r="I6" t="str">
            <v>Cső</v>
          </cell>
          <cell r="J6" t="str">
            <v>Tekercses</v>
          </cell>
          <cell r="K6" t="str">
            <v>IPPC</v>
          </cell>
          <cell r="L6">
            <v>1.1000000000000001</v>
          </cell>
          <cell r="M6">
            <v>0.23802462431322224</v>
          </cell>
          <cell r="N6" t="str">
            <v>PRO</v>
          </cell>
          <cell r="O6">
            <v>24727.922114565674</v>
          </cell>
          <cell r="P6"/>
          <cell r="Q6"/>
          <cell r="R6">
            <v>556.5</v>
          </cell>
        </row>
        <row r="7">
          <cell r="A7">
            <v>1084912</v>
          </cell>
          <cell r="B7" t="str">
            <v>Uponor Uni Pipe PLUS IPPC ötrétegű cső 32×3,0 50m</v>
          </cell>
          <cell r="C7">
            <v>1150</v>
          </cell>
          <cell r="D7" t="str">
            <v>m</v>
          </cell>
          <cell r="E7" t="str">
            <v>**</v>
          </cell>
          <cell r="F7">
            <v>50</v>
          </cell>
          <cell r="G7">
            <v>500</v>
          </cell>
          <cell r="H7" t="str">
            <v>Ötrétegű</v>
          </cell>
          <cell r="I7" t="str">
            <v>Cső</v>
          </cell>
          <cell r="J7" t="str">
            <v>Tekercses</v>
          </cell>
          <cell r="K7" t="str">
            <v>IPPC</v>
          </cell>
          <cell r="L7">
            <v>1.65</v>
          </cell>
          <cell r="M7">
            <v>0.26254035379184038</v>
          </cell>
          <cell r="N7" t="str">
            <v>PRO</v>
          </cell>
          <cell r="O7">
            <v>27232.061377893435</v>
          </cell>
          <cell r="P7"/>
          <cell r="Q7"/>
          <cell r="R7">
            <v>920</v>
          </cell>
        </row>
        <row r="8">
          <cell r="A8">
            <v>1059576</v>
          </cell>
          <cell r="B8" t="str">
            <v>Uponor Uni Pipe PLUS ötrétegű cső 16×2,0 100m</v>
          </cell>
          <cell r="C8">
            <v>460</v>
          </cell>
          <cell r="D8" t="str">
            <v>m</v>
          </cell>
          <cell r="E8"/>
          <cell r="F8">
            <v>100</v>
          </cell>
          <cell r="G8">
            <v>2000</v>
          </cell>
          <cell r="H8" t="str">
            <v>Ötrétegű</v>
          </cell>
          <cell r="I8" t="str">
            <v>Cső</v>
          </cell>
          <cell r="J8" t="str">
            <v>Tekercses</v>
          </cell>
          <cell r="K8" t="str">
            <v>Uni Pipe</v>
          </cell>
          <cell r="L8">
            <v>0.47</v>
          </cell>
          <cell r="M8">
            <v>0.47483934285176521</v>
          </cell>
          <cell r="N8" t="str">
            <v>PRO</v>
          </cell>
          <cell r="O8">
            <v>-47.883291346800007</v>
          </cell>
          <cell r="P8"/>
          <cell r="Q8"/>
          <cell r="R8">
            <v>460</v>
          </cell>
        </row>
        <row r="9">
          <cell r="A9">
            <v>1059577</v>
          </cell>
          <cell r="B9" t="str">
            <v>Uponor Uni Pipe PLUS ötrétegű cső 16×2,0 200m</v>
          </cell>
          <cell r="C9">
            <v>509</v>
          </cell>
          <cell r="D9" t="str">
            <v>m</v>
          </cell>
          <cell r="E9" t="str">
            <v>*</v>
          </cell>
          <cell r="F9">
            <v>200</v>
          </cell>
          <cell r="G9">
            <v>2600</v>
          </cell>
          <cell r="H9" t="str">
            <v>Ötrétegű</v>
          </cell>
          <cell r="I9" t="str">
            <v>Cső</v>
          </cell>
          <cell r="J9" t="str">
            <v>Tekercses</v>
          </cell>
          <cell r="K9" t="str">
            <v>Uni Pipe PLUS</v>
          </cell>
          <cell r="L9">
            <v>0.47</v>
          </cell>
          <cell r="M9">
            <v>0.52539508391318668</v>
          </cell>
          <cell r="N9" t="str">
            <v>PL</v>
          </cell>
          <cell r="O9">
            <v>122750.75299606827</v>
          </cell>
          <cell r="P9"/>
          <cell r="Q9"/>
          <cell r="R9">
            <v>509</v>
          </cell>
        </row>
        <row r="10">
          <cell r="A10">
            <v>1059578</v>
          </cell>
          <cell r="B10" t="str">
            <v>Uponor Uni Pipe PLUS ötrétegű cső 16×2,0 500m</v>
          </cell>
          <cell r="C10">
            <v>509</v>
          </cell>
          <cell r="D10" t="str">
            <v>m</v>
          </cell>
          <cell r="E10" t="str">
            <v>*</v>
          </cell>
          <cell r="F10">
            <v>500</v>
          </cell>
          <cell r="G10">
            <v>3500</v>
          </cell>
          <cell r="H10" t="str">
            <v>Ötrétegű</v>
          </cell>
          <cell r="I10" t="str">
            <v>Cső</v>
          </cell>
          <cell r="J10" t="str">
            <v>Tekercses</v>
          </cell>
          <cell r="K10" t="str">
            <v>Uni Pipe PLUS</v>
          </cell>
          <cell r="L10">
            <v>0.47</v>
          </cell>
          <cell r="M10">
            <v>0.52539508391318668</v>
          </cell>
          <cell r="N10" t="str">
            <v>PRO</v>
          </cell>
          <cell r="O10">
            <v>0</v>
          </cell>
          <cell r="P10"/>
          <cell r="Q10"/>
          <cell r="R10">
            <v>509</v>
          </cell>
        </row>
        <row r="11">
          <cell r="A11">
            <v>1059579</v>
          </cell>
          <cell r="B11" t="str">
            <v>Uponor Uni Pipe PLUS ötrétegű cső 20×2,25 100m</v>
          </cell>
          <cell r="C11">
            <v>699</v>
          </cell>
          <cell r="D11" t="str">
            <v>m</v>
          </cell>
          <cell r="E11" t="str">
            <v>*</v>
          </cell>
          <cell r="F11">
            <v>100</v>
          </cell>
          <cell r="G11">
            <v>1300</v>
          </cell>
          <cell r="H11" t="str">
            <v>Ötrétegű</v>
          </cell>
          <cell r="I11" t="str">
            <v>Cső</v>
          </cell>
          <cell r="J11" t="str">
            <v>Tekercses</v>
          </cell>
          <cell r="K11" t="str">
            <v>Uni Pipe PLUS</v>
          </cell>
          <cell r="L11">
            <v>0.72</v>
          </cell>
          <cell r="M11">
            <v>0.47057130354154753</v>
          </cell>
          <cell r="N11" t="str">
            <v>PL</v>
          </cell>
          <cell r="O11">
            <v>86053.61814282398</v>
          </cell>
          <cell r="P11"/>
          <cell r="Q11"/>
          <cell r="R11">
            <v>699</v>
          </cell>
        </row>
        <row r="12">
          <cell r="A12">
            <v>1059581</v>
          </cell>
          <cell r="B12" t="str">
            <v>Uponor Uni Pipe PLUS ötrétegű cső 25×2,5 50m</v>
          </cell>
          <cell r="C12">
            <v>1450</v>
          </cell>
          <cell r="D12" t="str">
            <v>m</v>
          </cell>
          <cell r="E12" t="str">
            <v>*</v>
          </cell>
          <cell r="F12">
            <v>50</v>
          </cell>
          <cell r="G12">
            <v>700</v>
          </cell>
          <cell r="H12" t="str">
            <v>Ötrétegű</v>
          </cell>
          <cell r="I12" t="str">
            <v>Cső</v>
          </cell>
          <cell r="J12" t="str">
            <v>Tekercses</v>
          </cell>
          <cell r="K12" t="str">
            <v>Uni Pipe PLUS</v>
          </cell>
          <cell r="L12">
            <v>1.1000000000000001</v>
          </cell>
          <cell r="M12">
            <v>0.61007880775200762</v>
          </cell>
          <cell r="N12" t="str">
            <v>PL</v>
          </cell>
          <cell r="O12">
            <v>84128.866720249425</v>
          </cell>
          <cell r="P12"/>
          <cell r="Q12"/>
          <cell r="R12">
            <v>1450</v>
          </cell>
        </row>
        <row r="13">
          <cell r="A13">
            <v>1059583</v>
          </cell>
          <cell r="B13" t="str">
            <v>Uponor Uni Pipe PLUS ötrétegű cső 32×3,0 50m</v>
          </cell>
          <cell r="C13">
            <v>2240</v>
          </cell>
          <cell r="D13" t="str">
            <v>m</v>
          </cell>
          <cell r="E13" t="str">
            <v>*</v>
          </cell>
          <cell r="F13">
            <v>50</v>
          </cell>
          <cell r="G13">
            <v>400</v>
          </cell>
          <cell r="H13" t="str">
            <v>Ötrétegű</v>
          </cell>
          <cell r="I13" t="str">
            <v>Cső</v>
          </cell>
          <cell r="J13" t="str">
            <v>Tekercses</v>
          </cell>
          <cell r="K13" t="str">
            <v>Uni Pipe PLUS</v>
          </cell>
          <cell r="L13">
            <v>1.65</v>
          </cell>
          <cell r="M13">
            <v>0.62139348520563242</v>
          </cell>
          <cell r="N13" t="str">
            <v>PL</v>
          </cell>
          <cell r="O13">
            <v>79506.381344303372</v>
          </cell>
          <cell r="P13"/>
          <cell r="Q13"/>
          <cell r="R13">
            <v>2240</v>
          </cell>
        </row>
        <row r="14">
          <cell r="A14">
            <v>1013446</v>
          </cell>
          <cell r="B14" t="str">
            <v>Uponor Uni Pipe MLC ötrétegű cső 40x4,0 5m</v>
          </cell>
          <cell r="C14">
            <v>2987</v>
          </cell>
          <cell r="D14" t="str">
            <v>m</v>
          </cell>
          <cell r="E14" t="str">
            <v/>
          </cell>
          <cell r="F14">
            <v>20</v>
          </cell>
          <cell r="G14">
            <v>20</v>
          </cell>
          <cell r="H14" t="str">
            <v>Ötrétegű</v>
          </cell>
          <cell r="I14" t="str">
            <v>Cső</v>
          </cell>
          <cell r="J14" t="str">
            <v>Szálas</v>
          </cell>
          <cell r="K14" t="str">
            <v>Uni Pipe</v>
          </cell>
          <cell r="L14">
            <v>2.7</v>
          </cell>
          <cell r="M14">
            <v>0.53539840288191543</v>
          </cell>
          <cell r="N14" t="str">
            <v>PL</v>
          </cell>
          <cell r="O14">
            <v>87645.044805422483</v>
          </cell>
          <cell r="P14"/>
          <cell r="Q14"/>
          <cell r="R14">
            <v>1553</v>
          </cell>
        </row>
        <row r="15">
          <cell r="A15">
            <v>1013449</v>
          </cell>
          <cell r="B15" t="str">
            <v>Uponor Uni Pipe MLC ötrétegű cső 50x4,5 5m</v>
          </cell>
          <cell r="C15">
            <v>4539</v>
          </cell>
          <cell r="D15" t="str">
            <v>m</v>
          </cell>
          <cell r="E15" t="str">
            <v/>
          </cell>
          <cell r="F15">
            <v>20</v>
          </cell>
          <cell r="G15">
            <v>20</v>
          </cell>
          <cell r="H15" t="str">
            <v>Ötrétegű</v>
          </cell>
          <cell r="I15" t="str">
            <v>Cső</v>
          </cell>
          <cell r="J15" t="str">
            <v>Szálas</v>
          </cell>
          <cell r="K15" t="str">
            <v>Uni Pipe</v>
          </cell>
          <cell r="L15">
            <v>4.05</v>
          </cell>
          <cell r="M15">
            <v>0.54138632829090594</v>
          </cell>
          <cell r="N15" t="str">
            <v>PL</v>
          </cell>
          <cell r="O15">
            <v>74720.676293528522</v>
          </cell>
          <cell r="P15"/>
          <cell r="Q15"/>
          <cell r="R15">
            <v>2360</v>
          </cell>
        </row>
        <row r="16">
          <cell r="A16">
            <v>1013451</v>
          </cell>
          <cell r="B16" t="str">
            <v>Uponor Uni Pipe MLC ötrétegű cső 63x6,0 5m</v>
          </cell>
          <cell r="C16">
            <v>7593</v>
          </cell>
          <cell r="D16" t="str">
            <v>m</v>
          </cell>
          <cell r="E16" t="str">
            <v/>
          </cell>
          <cell r="F16">
            <v>15</v>
          </cell>
          <cell r="G16">
            <v>15</v>
          </cell>
          <cell r="H16" t="str">
            <v>Ötrétegű</v>
          </cell>
          <cell r="I16" t="str">
            <v>Cső</v>
          </cell>
          <cell r="J16" t="str">
            <v>Szálas</v>
          </cell>
          <cell r="K16" t="str">
            <v>Uni Pipe</v>
          </cell>
          <cell r="L16">
            <v>6.72</v>
          </cell>
          <cell r="M16">
            <v>0.54510828187871141</v>
          </cell>
          <cell r="N16" t="str">
            <v>PL</v>
          </cell>
          <cell r="O16">
            <v>38895.10855465143</v>
          </cell>
          <cell r="P16"/>
          <cell r="Q16"/>
          <cell r="R16">
            <v>3948</v>
          </cell>
        </row>
        <row r="17">
          <cell r="A17">
            <v>1013453</v>
          </cell>
          <cell r="B17" t="str">
            <v>Uponor Uni Pipe MLC ötrétegű cső 75x7,5 5m</v>
          </cell>
          <cell r="C17">
            <v>11509</v>
          </cell>
          <cell r="D17" t="str">
            <v>m</v>
          </cell>
          <cell r="E17" t="str">
            <v/>
          </cell>
          <cell r="F17">
            <v>5</v>
          </cell>
          <cell r="G17">
            <v>5</v>
          </cell>
          <cell r="H17" t="str">
            <v>Ötrétegű</v>
          </cell>
          <cell r="I17" t="str">
            <v>Cső</v>
          </cell>
          <cell r="J17" t="str">
            <v>Szálas</v>
          </cell>
          <cell r="K17" t="str">
            <v>Uni Pipe</v>
          </cell>
          <cell r="L17">
            <v>9.65</v>
          </cell>
          <cell r="M17">
            <v>0.56903512014075674</v>
          </cell>
          <cell r="N17" t="str">
            <v>PL</v>
          </cell>
          <cell r="O17">
            <v>15688.564700102605</v>
          </cell>
          <cell r="P17"/>
          <cell r="Q17"/>
          <cell r="R17">
            <v>5755</v>
          </cell>
        </row>
        <row r="18">
          <cell r="A18">
            <v>1013455</v>
          </cell>
          <cell r="B18" t="str">
            <v>Uponor Uni Pipe MLC ötrétegű cső 90x8,5 5m</v>
          </cell>
          <cell r="C18">
            <v>16203</v>
          </cell>
          <cell r="D18" t="str">
            <v>m</v>
          </cell>
          <cell r="E18" t="str">
            <v/>
          </cell>
          <cell r="F18">
            <v>5</v>
          </cell>
          <cell r="G18">
            <v>5</v>
          </cell>
          <cell r="H18" t="str">
            <v>Ötrétegű</v>
          </cell>
          <cell r="I18" t="str">
            <v>Cső</v>
          </cell>
          <cell r="J18" t="str">
            <v>Szálas</v>
          </cell>
          <cell r="K18" t="str">
            <v>Uni Pipe</v>
          </cell>
          <cell r="L18">
            <v>12.47</v>
          </cell>
          <cell r="M18">
            <v>0.60443015392031363</v>
          </cell>
          <cell r="N18" t="str">
            <v>PL</v>
          </cell>
          <cell r="O18">
            <v>17393.192641146212</v>
          </cell>
          <cell r="P18"/>
          <cell r="Q18"/>
          <cell r="R18">
            <v>8102</v>
          </cell>
        </row>
        <row r="19">
          <cell r="A19">
            <v>1013457</v>
          </cell>
          <cell r="B19" t="str">
            <v>Uponor Uni Pipe MLC ötrétegű cső 110x10,0 5m</v>
          </cell>
          <cell r="C19">
            <v>23804</v>
          </cell>
          <cell r="D19" t="str">
            <v>m</v>
          </cell>
          <cell r="E19" t="str">
            <v/>
          </cell>
          <cell r="F19">
            <v>5</v>
          </cell>
          <cell r="G19">
            <v>5</v>
          </cell>
          <cell r="H19" t="str">
            <v>Ötrétegű</v>
          </cell>
          <cell r="I19" t="str">
            <v>Cső</v>
          </cell>
          <cell r="J19" t="str">
            <v>Szálas</v>
          </cell>
          <cell r="K19" t="str">
            <v>Uni Pipe</v>
          </cell>
          <cell r="L19">
            <v>19.93</v>
          </cell>
          <cell r="M19">
            <v>0.56966218152111137</v>
          </cell>
          <cell r="N19" t="str">
            <v>PL</v>
          </cell>
          <cell r="O19">
            <v>9827.3379887759529</v>
          </cell>
          <cell r="P19"/>
          <cell r="Q19"/>
          <cell r="R19">
            <v>14282.4</v>
          </cell>
        </row>
        <row r="20">
          <cell r="A20">
            <v>1059572</v>
          </cell>
          <cell r="B20" t="str">
            <v>Uponor Uni Pipe PLUS ötrétegű cső 16x2,0 5m</v>
          </cell>
          <cell r="C20">
            <v>872</v>
          </cell>
          <cell r="D20" t="str">
            <v>m</v>
          </cell>
          <cell r="E20" t="str">
            <v/>
          </cell>
          <cell r="F20">
            <v>5</v>
          </cell>
          <cell r="G20">
            <v>125</v>
          </cell>
          <cell r="H20" t="str">
            <v>Ötrétegű</v>
          </cell>
          <cell r="I20" t="str">
            <v>Cső</v>
          </cell>
          <cell r="J20" t="str">
            <v>Szálas</v>
          </cell>
          <cell r="K20" t="str">
            <v>Uni Pipe PLUS</v>
          </cell>
          <cell r="L20">
            <v>1.06</v>
          </cell>
          <cell r="M20">
            <v>0.3751992572089613</v>
          </cell>
          <cell r="N20" t="str">
            <v>PL</v>
          </cell>
          <cell r="O20">
            <v>1218.4843055706331</v>
          </cell>
          <cell r="P20"/>
          <cell r="Q20"/>
          <cell r="R20">
            <v>418.56</v>
          </cell>
        </row>
        <row r="21">
          <cell r="A21">
            <v>1059573</v>
          </cell>
          <cell r="B21" t="str">
            <v>Uponor Uni Pipe PLUS ötrétegű cső 20x2,25 5m</v>
          </cell>
          <cell r="C21">
            <v>1177</v>
          </cell>
          <cell r="D21" t="str">
            <v>m</v>
          </cell>
          <cell r="E21" t="str">
            <v/>
          </cell>
          <cell r="F21">
            <v>5</v>
          </cell>
          <cell r="G21">
            <v>85</v>
          </cell>
          <cell r="H21" t="str">
            <v>Ötrétegű</v>
          </cell>
          <cell r="I21" t="str">
            <v>Cső</v>
          </cell>
          <cell r="J21" t="str">
            <v>Szálas</v>
          </cell>
          <cell r="K21" t="str">
            <v>Uni Pipe PLUS</v>
          </cell>
          <cell r="L21">
            <v>1.27</v>
          </cell>
          <cell r="M21">
            <v>0.4454005750176272</v>
          </cell>
          <cell r="N21" t="str">
            <v>PL</v>
          </cell>
          <cell r="O21">
            <v>6943.8645595877451</v>
          </cell>
          <cell r="P21"/>
          <cell r="Q21"/>
          <cell r="R21">
            <v>588.5</v>
          </cell>
        </row>
        <row r="22">
          <cell r="A22">
            <v>1059574</v>
          </cell>
          <cell r="B22" t="str">
            <v>Uponor Uni Pipe PLUS ötrétegű cső 25x2,5 5m</v>
          </cell>
          <cell r="C22">
            <v>2135</v>
          </cell>
          <cell r="D22" t="str">
            <v>m</v>
          </cell>
          <cell r="E22" t="str">
            <v/>
          </cell>
          <cell r="F22">
            <v>5</v>
          </cell>
          <cell r="G22">
            <v>55</v>
          </cell>
          <cell r="H22" t="str">
            <v>Ötrétegű</v>
          </cell>
          <cell r="I22" t="str">
            <v>Cső</v>
          </cell>
          <cell r="J22" t="str">
            <v>Szálas</v>
          </cell>
          <cell r="K22" t="str">
            <v>Uni Pipe PLUS</v>
          </cell>
          <cell r="L22">
            <v>1.73</v>
          </cell>
          <cell r="M22">
            <v>0.58351402565293209</v>
          </cell>
          <cell r="N22" t="str">
            <v>PL</v>
          </cell>
          <cell r="O22">
            <v>24896.437601296522</v>
          </cell>
          <cell r="P22"/>
          <cell r="Q22"/>
          <cell r="R22">
            <v>854</v>
          </cell>
        </row>
        <row r="23">
          <cell r="A23">
            <v>1059575</v>
          </cell>
          <cell r="B23" t="str">
            <v>Uponor Uni Pipe PLUS ötrétegű cső 32x3,0 5m</v>
          </cell>
          <cell r="C23">
            <v>3234</v>
          </cell>
          <cell r="D23" t="str">
            <v>m</v>
          </cell>
          <cell r="E23" t="str">
            <v/>
          </cell>
          <cell r="F23">
            <v>35</v>
          </cell>
          <cell r="G23">
            <v>35</v>
          </cell>
          <cell r="H23" t="str">
            <v>Ötrétegű</v>
          </cell>
          <cell r="I23" t="str">
            <v>Cső</v>
          </cell>
          <cell r="J23" t="str">
            <v>Szálas</v>
          </cell>
          <cell r="K23" t="str">
            <v>Uni Pipe PLUS</v>
          </cell>
          <cell r="L23">
            <v>2.4500000000000002</v>
          </cell>
          <cell r="M23">
            <v>0.61061588928402966</v>
          </cell>
          <cell r="N23" t="str">
            <v>PL</v>
          </cell>
          <cell r="O23">
            <v>58318.220795389549</v>
          </cell>
          <cell r="P23"/>
          <cell r="Q23"/>
          <cell r="R23">
            <v>1131.8999999999999</v>
          </cell>
        </row>
        <row r="24">
          <cell r="A24">
            <v>1063553</v>
          </cell>
          <cell r="B24" t="str">
            <v>Uponor Uni Pipe szigetelt ötrétegű cső S4 16x2,0 100m</v>
          </cell>
          <cell r="C24">
            <v>546</v>
          </cell>
          <cell r="D24" t="str">
            <v>m</v>
          </cell>
          <cell r="E24" t="str">
            <v>*</v>
          </cell>
          <cell r="F24">
            <v>100</v>
          </cell>
          <cell r="G24">
            <v>800</v>
          </cell>
          <cell r="H24" t="str">
            <v>Ötrétegű</v>
          </cell>
          <cell r="I24" t="str">
            <v>Cső</v>
          </cell>
          <cell r="J24" t="str">
            <v>Előszigetelt</v>
          </cell>
          <cell r="K24" t="str">
            <v>Uni Pipe előszigetlet</v>
          </cell>
          <cell r="L24">
            <v>0.9</v>
          </cell>
          <cell r="M24">
            <v>0.15276863822239417</v>
          </cell>
          <cell r="N24" t="str">
            <v>PL</v>
          </cell>
          <cell r="O24">
            <v>196881.93835886297</v>
          </cell>
          <cell r="P24"/>
          <cell r="Q24"/>
          <cell r="R24">
            <v>469.56</v>
          </cell>
        </row>
        <row r="25">
          <cell r="A25">
            <v>1063555</v>
          </cell>
          <cell r="B25" t="str">
            <v>Uponor Uni Pipe szigetelt ötrétegű cső S4 20x2,25 100m</v>
          </cell>
          <cell r="C25">
            <v>747</v>
          </cell>
          <cell r="D25" t="str">
            <v>m</v>
          </cell>
          <cell r="E25" t="str">
            <v>*</v>
          </cell>
          <cell r="F25">
            <v>100</v>
          </cell>
          <cell r="G25">
            <v>800</v>
          </cell>
          <cell r="H25" t="str">
            <v>Ötrétegű</v>
          </cell>
          <cell r="I25" t="str">
            <v>Cső</v>
          </cell>
          <cell r="J25" t="str">
            <v>Előszigetelt</v>
          </cell>
          <cell r="K25" t="str">
            <v>Uni Pipe előszigetlet</v>
          </cell>
          <cell r="L25">
            <v>1.01</v>
          </cell>
          <cell r="M25">
            <v>0.30505100882659753</v>
          </cell>
          <cell r="N25" t="str">
            <v>PL</v>
          </cell>
          <cell r="O25">
            <v>319200.74348517513</v>
          </cell>
          <cell r="P25"/>
          <cell r="Q25"/>
          <cell r="R25">
            <v>560.25</v>
          </cell>
        </row>
        <row r="26">
          <cell r="A26">
            <v>1063946</v>
          </cell>
          <cell r="B26" t="str">
            <v>Uponor Uni Pipe szigetelt ötrétegű cső S4 25x2,5 50m</v>
          </cell>
          <cell r="C26">
            <v>1186</v>
          </cell>
          <cell r="D26" t="str">
            <v>m</v>
          </cell>
          <cell r="E26" t="str">
            <v>*</v>
          </cell>
          <cell r="F26">
            <v>50</v>
          </cell>
          <cell r="G26">
            <v>400</v>
          </cell>
          <cell r="H26" t="str">
            <v>Ötrétegű</v>
          </cell>
          <cell r="I26" t="str">
            <v>Cső</v>
          </cell>
          <cell r="J26" t="str">
            <v>Előszigetelt</v>
          </cell>
          <cell r="K26" t="str">
            <v>Uni Pipe előszigetlet</v>
          </cell>
          <cell r="L26">
            <v>1.48</v>
          </cell>
          <cell r="M26">
            <v>0.35859966383244546</v>
          </cell>
          <cell r="N26" t="str">
            <v>PL</v>
          </cell>
          <cell r="O26">
            <v>176953.89984661047</v>
          </cell>
          <cell r="P26"/>
          <cell r="Q26"/>
          <cell r="R26">
            <v>830.19999999999993</v>
          </cell>
        </row>
        <row r="27">
          <cell r="A27">
            <v>1063556</v>
          </cell>
          <cell r="B27" t="str">
            <v>Uponor Uni Pipe szigetelt ötrétegű cső S6 16x2,0 75m</v>
          </cell>
          <cell r="C27">
            <v>802</v>
          </cell>
          <cell r="D27" t="str">
            <v>m</v>
          </cell>
          <cell r="E27" t="str">
            <v>*</v>
          </cell>
          <cell r="F27">
            <v>75</v>
          </cell>
          <cell r="G27">
            <v>600</v>
          </cell>
          <cell r="H27" t="str">
            <v>Ötrétegű</v>
          </cell>
          <cell r="I27" t="str">
            <v>Cső</v>
          </cell>
          <cell r="J27" t="str">
            <v>Előszigetelt</v>
          </cell>
          <cell r="K27" t="str">
            <v>Uni Pipe előszigetlet</v>
          </cell>
          <cell r="L27">
            <v>0.94</v>
          </cell>
          <cell r="M27">
            <v>0.39757131598955608</v>
          </cell>
          <cell r="N27" t="str">
            <v>PL</v>
          </cell>
          <cell r="O27">
            <v>55848.415939374812</v>
          </cell>
          <cell r="P27"/>
          <cell r="Q27"/>
          <cell r="R27">
            <v>641.6</v>
          </cell>
        </row>
        <row r="28">
          <cell r="A28">
            <v>1063557</v>
          </cell>
          <cell r="B28" t="str">
            <v>Uponor Uni Pipe szigetelt ötrétegű cső S6 20x2,25 75m</v>
          </cell>
          <cell r="C28">
            <v>1011</v>
          </cell>
          <cell r="D28" t="str">
            <v>m</v>
          </cell>
          <cell r="E28" t="str">
            <v>*</v>
          </cell>
          <cell r="F28">
            <v>75</v>
          </cell>
          <cell r="G28">
            <v>600</v>
          </cell>
          <cell r="H28" t="str">
            <v>Ötrétegű</v>
          </cell>
          <cell r="I28" t="str">
            <v>Cső</v>
          </cell>
          <cell r="J28" t="str">
            <v>Előszigetelt</v>
          </cell>
          <cell r="K28" t="str">
            <v>Uni Pipe előszigetlet</v>
          </cell>
          <cell r="L28">
            <v>1.1100000000000001</v>
          </cell>
          <cell r="M28">
            <v>0.43568190007810104</v>
          </cell>
          <cell r="N28" t="str">
            <v>PL</v>
          </cell>
          <cell r="O28">
            <v>107543.2943568176</v>
          </cell>
          <cell r="P28"/>
          <cell r="Q28"/>
          <cell r="R28">
            <v>808.80000000000007</v>
          </cell>
        </row>
        <row r="29">
          <cell r="A29">
            <v>1063558</v>
          </cell>
          <cell r="B29" t="str">
            <v>Uponor Uni Pipe szigetelt ötrétegű cső S6 25x2,5 50m</v>
          </cell>
          <cell r="C29">
            <v>1260</v>
          </cell>
          <cell r="D29" t="str">
            <v>m</v>
          </cell>
          <cell r="E29" t="str">
            <v>*</v>
          </cell>
          <cell r="F29">
            <v>50</v>
          </cell>
          <cell r="G29">
            <v>400</v>
          </cell>
          <cell r="H29" t="str">
            <v>Ötrétegű</v>
          </cell>
          <cell r="I29" t="str">
            <v>Cső</v>
          </cell>
          <cell r="J29" t="str">
            <v>Előszigetelt</v>
          </cell>
          <cell r="K29" t="str">
            <v>Uni Pipe előszigetlet</v>
          </cell>
          <cell r="L29">
            <v>1.58</v>
          </cell>
          <cell r="M29">
            <v>0.35547658626251766</v>
          </cell>
          <cell r="N29" t="str">
            <v>PL</v>
          </cell>
          <cell r="O29">
            <v>66189.92762583986</v>
          </cell>
          <cell r="P29"/>
          <cell r="Q29"/>
          <cell r="R29">
            <v>945</v>
          </cell>
        </row>
        <row r="30">
          <cell r="A30">
            <v>1062181</v>
          </cell>
          <cell r="B30" t="str">
            <v>Uponor Uni Pipe szigetelt ötrétegű cső S10 16x2,0 75m</v>
          </cell>
          <cell r="C30">
            <v>1007</v>
          </cell>
          <cell r="D30" t="str">
            <v>m</v>
          </cell>
          <cell r="E30"/>
          <cell r="F30">
            <v>75</v>
          </cell>
          <cell r="G30">
            <v>450</v>
          </cell>
          <cell r="H30" t="str">
            <v>Ötrétegű</v>
          </cell>
          <cell r="I30" t="str">
            <v>Cső</v>
          </cell>
          <cell r="J30" t="str">
            <v>Előszigetelt</v>
          </cell>
          <cell r="K30" t="str">
            <v>Uni Pipe előszigetlet</v>
          </cell>
          <cell r="L30">
            <v>1.02</v>
          </cell>
          <cell r="M30">
            <v>0.47937759020061321</v>
          </cell>
          <cell r="N30" t="str">
            <v>PL</v>
          </cell>
          <cell r="O30">
            <v>5651.8225713608999</v>
          </cell>
          <cell r="P30"/>
          <cell r="Q30"/>
          <cell r="R30">
            <v>755.25</v>
          </cell>
        </row>
        <row r="31">
          <cell r="A31">
            <v>1062182</v>
          </cell>
          <cell r="B31" t="str">
            <v>Uponor Uni Pipe szigetelt ötrétegű cső S10 20x2,25 75m</v>
          </cell>
          <cell r="C31">
            <v>1134</v>
          </cell>
          <cell r="D31" t="str">
            <v>m</v>
          </cell>
          <cell r="E31"/>
          <cell r="F31">
            <v>75</v>
          </cell>
          <cell r="G31">
            <v>525</v>
          </cell>
          <cell r="H31" t="str">
            <v>Ötrétegű</v>
          </cell>
          <cell r="I31" t="str">
            <v>Cső</v>
          </cell>
          <cell r="J31" t="str">
            <v>Előszigetelt</v>
          </cell>
          <cell r="K31" t="str">
            <v>Uni Pipe előszigetlet</v>
          </cell>
          <cell r="L31">
            <v>1.28</v>
          </cell>
          <cell r="M31">
            <v>0.41983827736710444</v>
          </cell>
          <cell r="N31" t="str">
            <v>PL</v>
          </cell>
          <cell r="O31">
            <v>12887.162601427464</v>
          </cell>
          <cell r="P31"/>
          <cell r="Q31"/>
          <cell r="R31">
            <v>850.5</v>
          </cell>
        </row>
        <row r="32">
          <cell r="A32">
            <v>1062183</v>
          </cell>
          <cell r="B32" t="str">
            <v>Uponor Uni Pipe szigetelt ötrétegű cső S10 25x2,5 50m</v>
          </cell>
          <cell r="C32">
            <v>1432</v>
          </cell>
          <cell r="D32" t="str">
            <v>m</v>
          </cell>
          <cell r="E32"/>
          <cell r="F32">
            <v>50</v>
          </cell>
          <cell r="G32">
            <v>350</v>
          </cell>
          <cell r="H32" t="str">
            <v>Ötrétegű</v>
          </cell>
          <cell r="I32" t="str">
            <v>Cső</v>
          </cell>
          <cell r="J32" t="str">
            <v>Előszigetelt</v>
          </cell>
          <cell r="K32" t="str">
            <v>Uni Pipe előszigetlet</v>
          </cell>
          <cell r="L32">
            <v>1.79</v>
          </cell>
          <cell r="M32">
            <v>0.35751621731864891</v>
          </cell>
          <cell r="N32" t="str">
            <v>PL</v>
          </cell>
          <cell r="O32">
            <v>10927.799270760368</v>
          </cell>
          <cell r="P32"/>
          <cell r="Q32"/>
          <cell r="R32">
            <v>1074</v>
          </cell>
        </row>
        <row r="33">
          <cell r="A33">
            <v>1088239</v>
          </cell>
          <cell r="B33" t="str">
            <v>Uponor Uni Pipe PLUS szigetelt cső S15 Clima 32x3 25m</v>
          </cell>
          <cell r="C33">
            <v>2030</v>
          </cell>
          <cell r="D33" t="str">
            <v>m</v>
          </cell>
          <cell r="E33" t="str">
            <v/>
          </cell>
          <cell r="F33">
            <v>25</v>
          </cell>
          <cell r="G33">
            <v>225</v>
          </cell>
          <cell r="H33" t="str">
            <v>Ötrétegű</v>
          </cell>
          <cell r="I33" t="str">
            <v>Cső</v>
          </cell>
          <cell r="J33" t="str">
            <v>Előszigetelt</v>
          </cell>
          <cell r="K33" t="str">
            <v>Uni Pipe előszigetlet</v>
          </cell>
          <cell r="L33">
            <v>2.81</v>
          </cell>
          <cell r="M33">
            <v>0.28852042193710481</v>
          </cell>
          <cell r="N33" t="str">
            <v>PL</v>
          </cell>
          <cell r="O33">
            <v>102894.72296981943</v>
          </cell>
          <cell r="P33"/>
          <cell r="Q33"/>
          <cell r="R33">
            <v>1522.5</v>
          </cell>
        </row>
        <row r="34">
          <cell r="A34">
            <v>1012860</v>
          </cell>
          <cell r="B34" t="str">
            <v>Uponor Teck védőcső 16-os csőre 25/20 fekete 50m</v>
          </cell>
          <cell r="C34">
            <v>190</v>
          </cell>
          <cell r="D34" t="str">
            <v>m</v>
          </cell>
          <cell r="E34" t="str">
            <v/>
          </cell>
          <cell r="F34">
            <v>50</v>
          </cell>
          <cell r="G34">
            <v>50</v>
          </cell>
          <cell r="H34" t="str">
            <v>Védőcső</v>
          </cell>
          <cell r="I34" t="str">
            <v>-</v>
          </cell>
          <cell r="J34" t="str">
            <v>-</v>
          </cell>
          <cell r="K34"/>
          <cell r="L34">
            <v>0.22</v>
          </cell>
          <cell r="M34">
            <v>0.40485712762148529</v>
          </cell>
          <cell r="N34" t="str">
            <v>PL</v>
          </cell>
          <cell r="O34">
            <v>581.30368596343192</v>
          </cell>
          <cell r="P34"/>
          <cell r="Q34"/>
          <cell r="R34">
            <v>190</v>
          </cell>
        </row>
        <row r="35">
          <cell r="A35">
            <v>1012864</v>
          </cell>
          <cell r="B35" t="str">
            <v>Uponor Teck védőcső 20-as csőre 28/23 fekete 50m</v>
          </cell>
          <cell r="C35">
            <v>223</v>
          </cell>
          <cell r="D35" t="str">
            <v>m</v>
          </cell>
          <cell r="E35" t="str">
            <v/>
          </cell>
          <cell r="F35">
            <v>50</v>
          </cell>
          <cell r="G35">
            <v>50</v>
          </cell>
          <cell r="H35" t="str">
            <v>Védőcső</v>
          </cell>
          <cell r="I35" t="str">
            <v>-</v>
          </cell>
          <cell r="J35" t="str">
            <v>-</v>
          </cell>
          <cell r="K35"/>
          <cell r="L35">
            <v>0.25</v>
          </cell>
          <cell r="M35">
            <v>0.42378136082390039</v>
          </cell>
          <cell r="N35" t="str">
            <v>PL</v>
          </cell>
          <cell r="O35">
            <v>807.58880552133598</v>
          </cell>
          <cell r="P35"/>
          <cell r="Q35"/>
          <cell r="R35">
            <v>223</v>
          </cell>
        </row>
        <row r="36">
          <cell r="A36">
            <v>1012869</v>
          </cell>
          <cell r="B36" t="str">
            <v>Uponor Teck védőcső 25-ös csőre 35/29 fekete 50m</v>
          </cell>
          <cell r="C36">
            <v>281</v>
          </cell>
          <cell r="D36" t="str">
            <v>m</v>
          </cell>
          <cell r="E36" t="str">
            <v/>
          </cell>
          <cell r="F36">
            <v>50</v>
          </cell>
          <cell r="G36">
            <v>50</v>
          </cell>
          <cell r="H36" t="str">
            <v>Védőcső</v>
          </cell>
          <cell r="I36" t="str">
            <v>-</v>
          </cell>
          <cell r="J36" t="str">
            <v>-</v>
          </cell>
          <cell r="K36"/>
          <cell r="L36">
            <v>0.34</v>
          </cell>
          <cell r="M36">
            <v>0.3780939897176957</v>
          </cell>
          <cell r="N36" t="str">
            <v>PL</v>
          </cell>
          <cell r="O36">
            <v>163.64261403207999</v>
          </cell>
          <cell r="P36"/>
          <cell r="Q36"/>
          <cell r="R36">
            <v>281</v>
          </cell>
        </row>
        <row r="37">
          <cell r="A37">
            <v>1012872</v>
          </cell>
          <cell r="B37" t="str">
            <v>Uponor Teck védőcső 32-es csőre 43/36 fekete 25m</v>
          </cell>
          <cell r="C37">
            <v>639</v>
          </cell>
          <cell r="D37" t="str">
            <v>m</v>
          </cell>
          <cell r="E37" t="str">
            <v/>
          </cell>
          <cell r="F37">
            <v>25</v>
          </cell>
          <cell r="G37">
            <v>25</v>
          </cell>
          <cell r="H37" t="str">
            <v>Védőcső</v>
          </cell>
          <cell r="I37" t="str">
            <v>-</v>
          </cell>
          <cell r="J37" t="str">
            <v>-</v>
          </cell>
          <cell r="K37"/>
          <cell r="L37">
            <v>0.65</v>
          </cell>
          <cell r="M37">
            <v>0.47716499687902569</v>
          </cell>
          <cell r="N37" t="str">
            <v>PL</v>
          </cell>
          <cell r="O37">
            <v>96.84748476</v>
          </cell>
          <cell r="P37"/>
          <cell r="Q37"/>
          <cell r="R37">
            <v>639</v>
          </cell>
        </row>
        <row r="38">
          <cell r="A38">
            <v>1023127</v>
          </cell>
          <cell r="B38" t="str">
            <v>Uponor Teck védőcső 40-es csőre 54/48 fekete 25m</v>
          </cell>
          <cell r="C38">
            <v>864</v>
          </cell>
          <cell r="D38" t="str">
            <v>m</v>
          </cell>
          <cell r="E38" t="str">
            <v/>
          </cell>
          <cell r="F38">
            <v>25</v>
          </cell>
          <cell r="G38">
            <v>25</v>
          </cell>
          <cell r="H38" t="str">
            <v>Védőcső</v>
          </cell>
          <cell r="I38" t="str">
            <v>-</v>
          </cell>
          <cell r="J38" t="str">
            <v>-</v>
          </cell>
          <cell r="K38"/>
          <cell r="L38">
            <v>0.93</v>
          </cell>
          <cell r="M38">
            <v>0.44675007602439198</v>
          </cell>
          <cell r="N38" t="str">
            <v>PL</v>
          </cell>
          <cell r="O38">
            <v>65.506919400000001</v>
          </cell>
          <cell r="P38"/>
          <cell r="Q38"/>
          <cell r="R38">
            <v>864</v>
          </cell>
        </row>
        <row r="39">
          <cell r="A39">
            <v>1039929</v>
          </cell>
          <cell r="B39" t="str">
            <v>Uponor S-Press PLUS PPSU könyök 16-16</v>
          </cell>
          <cell r="C39">
            <v>610</v>
          </cell>
          <cell r="D39" t="str">
            <v>db</v>
          </cell>
          <cell r="E39"/>
          <cell r="F39">
            <v>10</v>
          </cell>
          <cell r="G39">
            <v>80</v>
          </cell>
          <cell r="H39" t="str">
            <v>Ötrétegű</v>
          </cell>
          <cell r="I39" t="str">
            <v>Idom</v>
          </cell>
          <cell r="J39" t="str">
            <v>Könyök</v>
          </cell>
          <cell r="K39" t="str">
            <v>S-Press PLUS PPSU</v>
          </cell>
          <cell r="L39">
            <v>0.7</v>
          </cell>
          <cell r="M39">
            <v>0.41017882245646442</v>
          </cell>
          <cell r="N39" t="str">
            <v>PL</v>
          </cell>
          <cell r="O39">
            <v>20832.943946966814</v>
          </cell>
          <cell r="P39"/>
          <cell r="Q39"/>
          <cell r="R39">
            <v>427</v>
          </cell>
        </row>
        <row r="40">
          <cell r="A40">
            <v>1039930</v>
          </cell>
          <cell r="B40" t="str">
            <v>Uponor S-Press PLUS PPSU könyök 20-20</v>
          </cell>
          <cell r="C40">
            <v>806</v>
          </cell>
          <cell r="D40" t="str">
            <v>db</v>
          </cell>
          <cell r="E40"/>
          <cell r="F40">
            <v>10</v>
          </cell>
          <cell r="G40">
            <v>80</v>
          </cell>
          <cell r="H40" t="str">
            <v>Ötrétegű</v>
          </cell>
          <cell r="I40" t="str">
            <v>Idom</v>
          </cell>
          <cell r="J40" t="str">
            <v>Könyök</v>
          </cell>
          <cell r="K40" t="str">
            <v>S-Press PLUS PPSU</v>
          </cell>
          <cell r="L40">
            <v>0.93</v>
          </cell>
          <cell r="M40">
            <v>0.4069380467556758</v>
          </cell>
          <cell r="N40" t="str">
            <v>PL</v>
          </cell>
          <cell r="O40">
            <v>71229.877273180216</v>
          </cell>
          <cell r="P40"/>
          <cell r="Q40"/>
          <cell r="R40">
            <v>564.19999999999993</v>
          </cell>
        </row>
        <row r="41">
          <cell r="A41">
            <v>1039931</v>
          </cell>
          <cell r="B41" t="str">
            <v>Uponor S-Press PLUS PPSU könyök 25-25</v>
          </cell>
          <cell r="C41">
            <v>1343</v>
          </cell>
          <cell r="D41" t="str">
            <v>db</v>
          </cell>
          <cell r="E41"/>
          <cell r="F41">
            <v>5</v>
          </cell>
          <cell r="G41">
            <v>40</v>
          </cell>
          <cell r="H41" t="str">
            <v>Ötrétegű</v>
          </cell>
          <cell r="I41" t="str">
            <v>Idom</v>
          </cell>
          <cell r="J41" t="str">
            <v>Könyök</v>
          </cell>
          <cell r="K41" t="str">
            <v>S-Press PLUS PPSU</v>
          </cell>
          <cell r="L41">
            <v>1.42</v>
          </cell>
          <cell r="M41">
            <v>0.45654387406849217</v>
          </cell>
          <cell r="N41" t="str">
            <v>PL</v>
          </cell>
          <cell r="O41">
            <v>88150.231055700133</v>
          </cell>
          <cell r="P41"/>
          <cell r="Q41"/>
          <cell r="R41">
            <v>859.52</v>
          </cell>
        </row>
        <row r="42">
          <cell r="A42">
            <v>1039932</v>
          </cell>
          <cell r="B42" t="str">
            <v>Uponor S-Press PLUS PPSU könyök 32-32</v>
          </cell>
          <cell r="C42">
            <v>2021</v>
          </cell>
          <cell r="D42" t="str">
            <v>db</v>
          </cell>
          <cell r="E42"/>
          <cell r="F42">
            <v>5</v>
          </cell>
          <cell r="G42">
            <v>20</v>
          </cell>
          <cell r="H42" t="str">
            <v>Ötrétegű</v>
          </cell>
          <cell r="I42" t="str">
            <v>Idom</v>
          </cell>
          <cell r="J42" t="str">
            <v>Könyök</v>
          </cell>
          <cell r="K42" t="str">
            <v>S-Press PLUS PPSU</v>
          </cell>
          <cell r="L42">
            <v>2.15</v>
          </cell>
          <cell r="M42">
            <v>0.4532052913350203</v>
          </cell>
          <cell r="N42" t="str">
            <v>PL</v>
          </cell>
          <cell r="O42">
            <v>77158.640168587648</v>
          </cell>
          <cell r="P42"/>
          <cell r="Q42"/>
          <cell r="R42">
            <v>1293.44</v>
          </cell>
        </row>
        <row r="43">
          <cell r="A43">
            <v>1046386</v>
          </cell>
          <cell r="B43" t="str">
            <v>Uponor S-Press PPSU könyök 40-40</v>
          </cell>
          <cell r="C43">
            <v>3467</v>
          </cell>
          <cell r="D43" t="str">
            <v>db</v>
          </cell>
          <cell r="E43" t="str">
            <v/>
          </cell>
          <cell r="F43">
            <v>5</v>
          </cell>
          <cell r="G43">
            <v>5</v>
          </cell>
          <cell r="H43" t="str">
            <v>Ötrétegű</v>
          </cell>
          <cell r="I43" t="str">
            <v>Idom</v>
          </cell>
          <cell r="J43" t="str">
            <v>Könyök</v>
          </cell>
          <cell r="K43"/>
          <cell r="L43">
            <v>3.66</v>
          </cell>
          <cell r="M43">
            <v>0.45740048581165393</v>
          </cell>
          <cell r="N43" t="str">
            <v>PL</v>
          </cell>
          <cell r="O43">
            <v>36302.992920926801</v>
          </cell>
          <cell r="P43"/>
          <cell r="Q43"/>
          <cell r="R43">
            <v>2322.89</v>
          </cell>
        </row>
        <row r="44">
          <cell r="A44">
            <v>1046387</v>
          </cell>
          <cell r="B44" t="str">
            <v>Uponor S-Press PPSU könyök 50-50</v>
          </cell>
          <cell r="C44">
            <v>5178</v>
          </cell>
          <cell r="D44" t="str">
            <v>db</v>
          </cell>
          <cell r="E44" t="str">
            <v/>
          </cell>
          <cell r="F44">
            <v>3</v>
          </cell>
          <cell r="G44">
            <v>3</v>
          </cell>
          <cell r="H44" t="str">
            <v>Ötrétegű</v>
          </cell>
          <cell r="I44" t="str">
            <v>Idom</v>
          </cell>
          <cell r="J44" t="str">
            <v>Könyök</v>
          </cell>
          <cell r="K44"/>
          <cell r="L44">
            <v>5.09</v>
          </cell>
          <cell r="M44">
            <v>0.49474817244525648</v>
          </cell>
          <cell r="N44" t="str">
            <v>PL</v>
          </cell>
          <cell r="O44">
            <v>31520.487699520323</v>
          </cell>
          <cell r="P44"/>
          <cell r="Q44"/>
          <cell r="R44">
            <v>3469.2599999999998</v>
          </cell>
        </row>
        <row r="45">
          <cell r="A45">
            <v>1032877</v>
          </cell>
          <cell r="B45" t="str">
            <v>Uponor S-Press PPSU könyök 63-63</v>
          </cell>
          <cell r="C45">
            <v>9172</v>
          </cell>
          <cell r="D45" t="str">
            <v>db</v>
          </cell>
          <cell r="E45"/>
          <cell r="F45">
            <v>1</v>
          </cell>
          <cell r="G45">
            <v>1</v>
          </cell>
          <cell r="H45" t="str">
            <v>Ötrétegű</v>
          </cell>
          <cell r="I45" t="str">
            <v>Idom</v>
          </cell>
          <cell r="J45" t="str">
            <v>Könyök</v>
          </cell>
          <cell r="K45"/>
          <cell r="L45">
            <v>11.17</v>
          </cell>
          <cell r="M45">
            <v>0.37404763606186719</v>
          </cell>
          <cell r="N45" t="str">
            <v>PL</v>
          </cell>
          <cell r="O45">
            <v>19602.225104668916</v>
          </cell>
          <cell r="P45"/>
          <cell r="Q45"/>
          <cell r="R45">
            <v>6420.4</v>
          </cell>
        </row>
        <row r="46">
          <cell r="A46">
            <v>1032878</v>
          </cell>
          <cell r="B46" t="str">
            <v>Uponor S-Press PPSU könyök 75-75</v>
          </cell>
          <cell r="C46">
            <v>14390</v>
          </cell>
          <cell r="D46" t="str">
            <v>db</v>
          </cell>
          <cell r="E46"/>
          <cell r="F46">
            <v>1</v>
          </cell>
          <cell r="G46">
            <v>1</v>
          </cell>
          <cell r="H46" t="str">
            <v>Ötrétegű</v>
          </cell>
          <cell r="I46" t="str">
            <v>Idom</v>
          </cell>
          <cell r="J46" t="str">
            <v>Könyök</v>
          </cell>
          <cell r="K46"/>
          <cell r="L46">
            <v>16.63</v>
          </cell>
          <cell r="M46">
            <v>0.4060038745800767</v>
          </cell>
          <cell r="N46" t="str">
            <v>PL</v>
          </cell>
          <cell r="O46">
            <v>7750.8360854759239</v>
          </cell>
          <cell r="P46"/>
          <cell r="Q46"/>
          <cell r="R46">
            <v>10073</v>
          </cell>
        </row>
        <row r="47">
          <cell r="A47">
            <v>1046388</v>
          </cell>
          <cell r="B47" t="str">
            <v>Uponor S-Press PPSU 45° 40-40</v>
          </cell>
          <cell r="C47">
            <v>3767</v>
          </cell>
          <cell r="D47" t="str">
            <v>db</v>
          </cell>
          <cell r="E47" t="str">
            <v/>
          </cell>
          <cell r="F47">
            <v>5</v>
          </cell>
          <cell r="G47">
            <v>5</v>
          </cell>
          <cell r="H47" t="str">
            <v>Ötrétegű</v>
          </cell>
          <cell r="I47" t="str">
            <v>Idom</v>
          </cell>
          <cell r="J47" t="str">
            <v>45°</v>
          </cell>
          <cell r="K47"/>
          <cell r="L47">
            <v>3.72</v>
          </cell>
          <cell r="M47">
            <v>0.49242587277417016</v>
          </cell>
          <cell r="N47" t="str">
            <v>PL</v>
          </cell>
          <cell r="O47">
            <v>3419.8245229722711</v>
          </cell>
          <cell r="P47"/>
          <cell r="Q47"/>
          <cell r="R47">
            <v>3767</v>
          </cell>
        </row>
        <row r="48">
          <cell r="A48">
            <v>1046389</v>
          </cell>
          <cell r="B48" t="str">
            <v>Uponor S-Press PPSU 45° 50-50</v>
          </cell>
          <cell r="C48">
            <v>4978</v>
          </cell>
          <cell r="D48" t="str">
            <v>db</v>
          </cell>
          <cell r="E48" t="str">
            <v/>
          </cell>
          <cell r="F48">
            <v>3</v>
          </cell>
          <cell r="G48">
            <v>3</v>
          </cell>
          <cell r="H48" t="str">
            <v>Ötrétegű</v>
          </cell>
          <cell r="I48" t="str">
            <v>Idom</v>
          </cell>
          <cell r="J48" t="str">
            <v>45°</v>
          </cell>
          <cell r="K48"/>
          <cell r="L48">
            <v>5.0199999999999996</v>
          </cell>
          <cell r="M48">
            <v>0.48167640191878158</v>
          </cell>
          <cell r="N48" t="str">
            <v>PL</v>
          </cell>
          <cell r="O48">
            <v>3734.8565338868307</v>
          </cell>
          <cell r="P48"/>
          <cell r="Q48"/>
          <cell r="R48">
            <v>4978</v>
          </cell>
        </row>
        <row r="49">
          <cell r="A49">
            <v>1032879</v>
          </cell>
          <cell r="B49" t="str">
            <v>Uponor S-Press PPSU 45° 63-63</v>
          </cell>
          <cell r="C49">
            <v>9979</v>
          </cell>
          <cell r="D49" t="str">
            <v>db</v>
          </cell>
          <cell r="E49"/>
          <cell r="F49">
            <v>1</v>
          </cell>
          <cell r="G49">
            <v>1</v>
          </cell>
          <cell r="H49" t="str">
            <v>Ötrétegű</v>
          </cell>
          <cell r="I49" t="str">
            <v>Idom</v>
          </cell>
          <cell r="J49" t="str">
            <v>45°</v>
          </cell>
          <cell r="K49" t="str">
            <v>S-Press</v>
          </cell>
          <cell r="L49">
            <v>11.38</v>
          </cell>
          <cell r="M49">
            <v>0.41385185313848882</v>
          </cell>
          <cell r="N49" t="str">
            <v>PL</v>
          </cell>
          <cell r="O49">
            <v>2359.4692200284512</v>
          </cell>
          <cell r="P49"/>
          <cell r="Q49"/>
          <cell r="R49">
            <v>9979</v>
          </cell>
        </row>
        <row r="50">
          <cell r="A50">
            <v>1032880</v>
          </cell>
          <cell r="B50" t="str">
            <v>Uponor S-Press PPSU 45° 75-75</v>
          </cell>
          <cell r="C50">
            <v>17287</v>
          </cell>
          <cell r="D50" t="str">
            <v>db</v>
          </cell>
          <cell r="E50"/>
          <cell r="F50">
            <v>1</v>
          </cell>
          <cell r="G50">
            <v>1</v>
          </cell>
          <cell r="H50" t="str">
            <v>Ötrétegű</v>
          </cell>
          <cell r="I50" t="str">
            <v>Idom</v>
          </cell>
          <cell r="J50" t="str">
            <v>45°</v>
          </cell>
          <cell r="K50" t="str">
            <v>S-Press</v>
          </cell>
          <cell r="L50">
            <v>16.350000000000001</v>
          </cell>
          <cell r="M50">
            <v>0.51387239674483287</v>
          </cell>
          <cell r="N50" t="str">
            <v>PL</v>
          </cell>
          <cell r="O50">
            <v>1863.82924922603</v>
          </cell>
          <cell r="P50"/>
          <cell r="Q50"/>
          <cell r="R50">
            <v>17287</v>
          </cell>
        </row>
        <row r="51">
          <cell r="A51">
            <v>1039944</v>
          </cell>
          <cell r="B51" t="str">
            <v>Uponor S-Press PLUS PPSU T 16-16-16</v>
          </cell>
          <cell r="C51">
            <v>831</v>
          </cell>
          <cell r="D51" t="str">
            <v>db</v>
          </cell>
          <cell r="E51"/>
          <cell r="F51">
            <v>10</v>
          </cell>
          <cell r="G51">
            <v>80</v>
          </cell>
          <cell r="H51" t="str">
            <v>Ötrétegű</v>
          </cell>
          <cell r="I51" t="str">
            <v>Idom</v>
          </cell>
          <cell r="J51" t="str">
            <v>T</v>
          </cell>
          <cell r="K51" t="str">
            <v>S-Press PLUS PPSU</v>
          </cell>
          <cell r="L51">
            <v>1.03</v>
          </cell>
          <cell r="M51">
            <v>0.36292823474195746</v>
          </cell>
          <cell r="N51" t="str">
            <v>PL</v>
          </cell>
          <cell r="O51">
            <v>23621.335810322013</v>
          </cell>
          <cell r="P51"/>
          <cell r="Q51"/>
          <cell r="R51">
            <v>581.69999999999993</v>
          </cell>
        </row>
        <row r="52">
          <cell r="A52">
            <v>1039945</v>
          </cell>
          <cell r="B52" t="str">
            <v>Uponor S-Press PLUS PPSU T 20-20-20</v>
          </cell>
          <cell r="C52">
            <v>1197</v>
          </cell>
          <cell r="D52" t="str">
            <v>db</v>
          </cell>
          <cell r="E52"/>
          <cell r="F52">
            <v>10</v>
          </cell>
          <cell r="G52">
            <v>40</v>
          </cell>
          <cell r="H52" t="str">
            <v>Ötrétegű</v>
          </cell>
          <cell r="I52" t="str">
            <v>Idom</v>
          </cell>
          <cell r="J52" t="str">
            <v>T</v>
          </cell>
          <cell r="K52" t="str">
            <v>S-Press PLUS PPSU</v>
          </cell>
          <cell r="L52">
            <v>1.27</v>
          </cell>
          <cell r="M52">
            <v>0.45466706499226994</v>
          </cell>
          <cell r="N52" t="str">
            <v>PL</v>
          </cell>
          <cell r="O52">
            <v>60203.908373221304</v>
          </cell>
          <cell r="P52"/>
          <cell r="Q52"/>
          <cell r="R52">
            <v>837.9</v>
          </cell>
        </row>
        <row r="53">
          <cell r="A53">
            <v>1039946</v>
          </cell>
          <cell r="B53" t="str">
            <v>Uponor S-Press PLUS PPSU T 25-25-25</v>
          </cell>
          <cell r="C53">
            <v>1826</v>
          </cell>
          <cell r="D53" t="str">
            <v>db</v>
          </cell>
          <cell r="E53"/>
          <cell r="F53">
            <v>5</v>
          </cell>
          <cell r="G53">
            <v>20</v>
          </cell>
          <cell r="H53" t="str">
            <v>Ötrétegű</v>
          </cell>
          <cell r="I53" t="str">
            <v>Idom</v>
          </cell>
          <cell r="J53" t="str">
            <v>T</v>
          </cell>
          <cell r="K53" t="str">
            <v>S-Press PLUS PPSU</v>
          </cell>
          <cell r="L53">
            <v>2.0699999999999998</v>
          </cell>
          <cell r="M53">
            <v>0.41733124637441543</v>
          </cell>
          <cell r="N53" t="str">
            <v>PL</v>
          </cell>
          <cell r="O53">
            <v>22180.653078315609</v>
          </cell>
          <cell r="P53"/>
          <cell r="Q53"/>
          <cell r="R53">
            <v>1278.1999999999998</v>
          </cell>
        </row>
        <row r="54">
          <cell r="A54">
            <v>1039947</v>
          </cell>
          <cell r="B54" t="str">
            <v>Uponor S-Press PLUS PPSU T 32-32-32</v>
          </cell>
          <cell r="C54">
            <v>2766</v>
          </cell>
          <cell r="D54" t="str">
            <v>db</v>
          </cell>
          <cell r="E54"/>
          <cell r="F54">
            <v>5</v>
          </cell>
          <cell r="G54">
            <v>20</v>
          </cell>
          <cell r="H54" t="str">
            <v>Ötrétegű</v>
          </cell>
          <cell r="I54" t="str">
            <v>Idom</v>
          </cell>
          <cell r="J54" t="str">
            <v>T</v>
          </cell>
          <cell r="K54" t="str">
            <v>S-Press PLUS PPSU</v>
          </cell>
          <cell r="L54">
            <v>3.16</v>
          </cell>
          <cell r="M54">
            <v>0.41279862522832411</v>
          </cell>
          <cell r="N54" t="str">
            <v>PL</v>
          </cell>
          <cell r="O54">
            <v>14846.482509753565</v>
          </cell>
          <cell r="P54"/>
          <cell r="Q54"/>
          <cell r="R54">
            <v>1936.1999999999998</v>
          </cell>
        </row>
        <row r="55">
          <cell r="A55">
            <v>1046390</v>
          </cell>
          <cell r="B55" t="str">
            <v>Uponor S-Press PPSU T 40-40-40</v>
          </cell>
          <cell r="C55">
            <v>4797</v>
          </cell>
          <cell r="D55" t="str">
            <v>db</v>
          </cell>
          <cell r="E55" t="str">
            <v/>
          </cell>
          <cell r="F55">
            <v>5</v>
          </cell>
          <cell r="G55">
            <v>5</v>
          </cell>
          <cell r="H55" t="str">
            <v>Ötrétegű</v>
          </cell>
          <cell r="I55" t="str">
            <v>Idom</v>
          </cell>
          <cell r="J55" t="str">
            <v>T</v>
          </cell>
          <cell r="K55"/>
          <cell r="L55">
            <v>5.38</v>
          </cell>
          <cell r="M55">
            <v>0.42354592439847083</v>
          </cell>
          <cell r="N55" t="str">
            <v>PL</v>
          </cell>
          <cell r="O55">
            <v>6812.5030498009601</v>
          </cell>
          <cell r="P55"/>
          <cell r="Q55"/>
          <cell r="R55">
            <v>3357.8999999999996</v>
          </cell>
        </row>
        <row r="56">
          <cell r="A56">
            <v>1046391</v>
          </cell>
          <cell r="B56" t="str">
            <v>Uponor S-Press PPSU T 50-50-50</v>
          </cell>
          <cell r="C56">
            <v>7259</v>
          </cell>
          <cell r="D56" t="str">
            <v>db</v>
          </cell>
          <cell r="E56" t="str">
            <v/>
          </cell>
          <cell r="F56">
            <v>3</v>
          </cell>
          <cell r="G56">
            <v>3</v>
          </cell>
          <cell r="H56" t="str">
            <v>Ötrétegű</v>
          </cell>
          <cell r="I56" t="str">
            <v>Idom</v>
          </cell>
          <cell r="J56" t="str">
            <v>T</v>
          </cell>
          <cell r="K56"/>
          <cell r="L56">
            <v>7.45</v>
          </cell>
          <cell r="M56">
            <v>0.47248886282120772</v>
          </cell>
          <cell r="N56" t="str">
            <v>PL</v>
          </cell>
          <cell r="O56">
            <v>4815.7938679230456</v>
          </cell>
          <cell r="P56"/>
          <cell r="Q56"/>
          <cell r="R56">
            <v>4718.3500000000004</v>
          </cell>
        </row>
        <row r="57">
          <cell r="A57">
            <v>1039948</v>
          </cell>
          <cell r="B57" t="str">
            <v>Uponor S-Press PLUS PPSU T 16-20-16</v>
          </cell>
          <cell r="C57">
            <v>957</v>
          </cell>
          <cell r="D57" t="str">
            <v>db</v>
          </cell>
          <cell r="E57"/>
          <cell r="F57">
            <v>10</v>
          </cell>
          <cell r="G57">
            <v>40</v>
          </cell>
          <cell r="H57" t="str">
            <v>Ötrétegű</v>
          </cell>
          <cell r="I57" t="str">
            <v>Idom</v>
          </cell>
          <cell r="J57" t="str">
            <v>T</v>
          </cell>
          <cell r="K57" t="str">
            <v>S-Press PLUS PPSU</v>
          </cell>
          <cell r="L57">
            <v>1.42</v>
          </cell>
          <cell r="M57">
            <v>0.23734422452871995</v>
          </cell>
          <cell r="N57" t="str">
            <v>PL</v>
          </cell>
          <cell r="O57">
            <v>2550.1836136525412</v>
          </cell>
          <cell r="P57"/>
          <cell r="Q57"/>
          <cell r="R57">
            <v>727.32</v>
          </cell>
        </row>
        <row r="58">
          <cell r="A58">
            <v>1039949</v>
          </cell>
          <cell r="B58" t="str">
            <v>Uponor S-Press PLUS PPSU T 20-16-16</v>
          </cell>
          <cell r="C58">
            <v>1027</v>
          </cell>
          <cell r="D58" t="str">
            <v>db</v>
          </cell>
          <cell r="E58"/>
          <cell r="F58">
            <v>10</v>
          </cell>
          <cell r="G58">
            <v>40</v>
          </cell>
          <cell r="H58" t="str">
            <v>Ötrétegű</v>
          </cell>
          <cell r="I58" t="str">
            <v>Idom</v>
          </cell>
          <cell r="J58" t="str">
            <v>T</v>
          </cell>
          <cell r="K58" t="str">
            <v>S-Press PLUS PPSU</v>
          </cell>
          <cell r="L58">
            <v>1.17</v>
          </cell>
          <cell r="M58">
            <v>0.41444516008788246</v>
          </cell>
          <cell r="N58" t="str">
            <v>PL</v>
          </cell>
          <cell r="O58">
            <v>26735.707198804736</v>
          </cell>
          <cell r="P58"/>
          <cell r="Q58"/>
          <cell r="R58">
            <v>718.9</v>
          </cell>
        </row>
        <row r="59">
          <cell r="A59">
            <v>1039950</v>
          </cell>
          <cell r="B59" t="str">
            <v>Uponor S-Press PLUS PPSU T 20-16-20</v>
          </cell>
          <cell r="C59">
            <v>1073</v>
          </cell>
          <cell r="D59" t="str">
            <v>db</v>
          </cell>
          <cell r="E59"/>
          <cell r="F59">
            <v>10</v>
          </cell>
          <cell r="G59">
            <v>40</v>
          </cell>
          <cell r="H59" t="str">
            <v>Ötrétegű</v>
          </cell>
          <cell r="I59" t="str">
            <v>Idom</v>
          </cell>
          <cell r="J59" t="str">
            <v>T</v>
          </cell>
          <cell r="K59" t="str">
            <v>S-Press PLUS PPSU</v>
          </cell>
          <cell r="L59">
            <v>1.22</v>
          </cell>
          <cell r="M59">
            <v>0.4155972302917067</v>
          </cell>
          <cell r="N59" t="str">
            <v>PL</v>
          </cell>
          <cell r="O59">
            <v>51173.126942903204</v>
          </cell>
          <cell r="P59"/>
          <cell r="Q59"/>
          <cell r="R59">
            <v>751.09999999999991</v>
          </cell>
        </row>
        <row r="60">
          <cell r="A60">
            <v>1039951</v>
          </cell>
          <cell r="B60" t="str">
            <v>Uponor S-Press PLUS PPSU T 20-20-16</v>
          </cell>
          <cell r="C60">
            <v>1154</v>
          </cell>
          <cell r="D60" t="str">
            <v>db</v>
          </cell>
          <cell r="E60"/>
          <cell r="F60">
            <v>10</v>
          </cell>
          <cell r="G60">
            <v>40</v>
          </cell>
          <cell r="H60" t="str">
            <v>Ötrétegű</v>
          </cell>
          <cell r="I60" t="str">
            <v>Idom</v>
          </cell>
          <cell r="J60" t="str">
            <v>T</v>
          </cell>
          <cell r="K60" t="str">
            <v>S-Press PLUS PPSU</v>
          </cell>
          <cell r="L60">
            <v>1.29</v>
          </cell>
          <cell r="M60">
            <v>0.42543911288808101</v>
          </cell>
          <cell r="N60" t="str">
            <v>PL</v>
          </cell>
          <cell r="O60">
            <v>10348.816540594335</v>
          </cell>
          <cell r="P60"/>
          <cell r="Q60"/>
          <cell r="R60">
            <v>807.8</v>
          </cell>
        </row>
        <row r="61">
          <cell r="A61">
            <v>1039952</v>
          </cell>
          <cell r="B61" t="str">
            <v>Uponor S-Press PLUS PPSU T 20-25-20</v>
          </cell>
          <cell r="C61">
            <v>1608</v>
          </cell>
          <cell r="D61" t="str">
            <v>db</v>
          </cell>
          <cell r="E61"/>
          <cell r="F61">
            <v>10</v>
          </cell>
          <cell r="G61">
            <v>40</v>
          </cell>
          <cell r="H61" t="str">
            <v>Ötrétegű</v>
          </cell>
          <cell r="I61" t="str">
            <v>Idom</v>
          </cell>
          <cell r="J61" t="str">
            <v>T</v>
          </cell>
          <cell r="K61" t="str">
            <v>S-Press PLUS PPSU</v>
          </cell>
          <cell r="L61">
            <v>2</v>
          </cell>
          <cell r="M61">
            <v>0.3607126540484068</v>
          </cell>
          <cell r="N61" t="str">
            <v>PL</v>
          </cell>
          <cell r="O61">
            <v>2892.1738120250907</v>
          </cell>
          <cell r="P61"/>
          <cell r="Q61"/>
          <cell r="R61">
            <v>1125.5999999999999</v>
          </cell>
        </row>
        <row r="62">
          <cell r="A62">
            <v>1039953</v>
          </cell>
          <cell r="B62" t="str">
            <v>Uponor S-Press PLUS PPSU T 25-16-16</v>
          </cell>
          <cell r="C62">
            <v>1588</v>
          </cell>
          <cell r="D62" t="str">
            <v>db</v>
          </cell>
          <cell r="E62"/>
          <cell r="F62">
            <v>5</v>
          </cell>
          <cell r="G62">
            <v>40</v>
          </cell>
          <cell r="H62" t="str">
            <v>Ötrétegű</v>
          </cell>
          <cell r="I62" t="str">
            <v>Idom</v>
          </cell>
          <cell r="J62" t="str">
            <v>T</v>
          </cell>
          <cell r="K62" t="str">
            <v>S-Press PLUS PPSU</v>
          </cell>
          <cell r="L62">
            <v>1.86</v>
          </cell>
          <cell r="M62">
            <v>0.3979748938099178</v>
          </cell>
          <cell r="N62" t="str">
            <v>PL</v>
          </cell>
          <cell r="O62">
            <v>1640.554322692248</v>
          </cell>
          <cell r="P62"/>
          <cell r="Q62"/>
          <cell r="R62">
            <v>1111.5999999999999</v>
          </cell>
        </row>
        <row r="63">
          <cell r="A63">
            <v>1039954</v>
          </cell>
          <cell r="B63" t="str">
            <v>Uponor S-Press PLUS PPSU T 25-16-20</v>
          </cell>
          <cell r="C63">
            <v>1743</v>
          </cell>
          <cell r="D63" t="str">
            <v>db</v>
          </cell>
          <cell r="E63"/>
          <cell r="F63">
            <v>5</v>
          </cell>
          <cell r="G63">
            <v>40</v>
          </cell>
          <cell r="H63" t="str">
            <v>Ötrétegű</v>
          </cell>
          <cell r="I63" t="str">
            <v>Idom</v>
          </cell>
          <cell r="J63" t="str">
            <v>T</v>
          </cell>
          <cell r="K63" t="str">
            <v>S-Press PLUS PPSU</v>
          </cell>
          <cell r="L63">
            <v>2.0099999999999998</v>
          </cell>
          <cell r="M63">
            <v>0.40727830031462275</v>
          </cell>
          <cell r="N63" t="str">
            <v>PL</v>
          </cell>
          <cell r="O63">
            <v>6282.4221241748901</v>
          </cell>
          <cell r="P63"/>
          <cell r="Q63"/>
          <cell r="R63">
            <v>1167.81</v>
          </cell>
        </row>
        <row r="64">
          <cell r="A64">
            <v>1039955</v>
          </cell>
          <cell r="B64" t="str">
            <v>Uponor S-Press PLUS PPSU T 25-16-25</v>
          </cell>
          <cell r="C64">
            <v>1488</v>
          </cell>
          <cell r="D64" t="str">
            <v>db</v>
          </cell>
          <cell r="E64"/>
          <cell r="F64">
            <v>5</v>
          </cell>
          <cell r="G64">
            <v>40</v>
          </cell>
          <cell r="H64" t="str">
            <v>Ötrétegű</v>
          </cell>
          <cell r="I64" t="str">
            <v>Idom</v>
          </cell>
          <cell r="J64" t="str">
            <v>T</v>
          </cell>
          <cell r="K64" t="str">
            <v>S-Press PLUS PPSU</v>
          </cell>
          <cell r="L64">
            <v>1.69</v>
          </cell>
          <cell r="M64">
            <v>0.41623785337017027</v>
          </cell>
          <cell r="N64" t="str">
            <v>PL</v>
          </cell>
          <cell r="O64">
            <v>22218.561190701745</v>
          </cell>
          <cell r="P64"/>
          <cell r="Q64"/>
          <cell r="R64">
            <v>1041.5999999999999</v>
          </cell>
        </row>
        <row r="65">
          <cell r="A65">
            <v>1039956</v>
          </cell>
          <cell r="B65" t="str">
            <v>Uponor S-Press PLUS PPSU T 25-20-20</v>
          </cell>
          <cell r="C65">
            <v>1553</v>
          </cell>
          <cell r="D65" t="str">
            <v>db</v>
          </cell>
          <cell r="E65"/>
          <cell r="F65">
            <v>5</v>
          </cell>
          <cell r="G65">
            <v>20</v>
          </cell>
          <cell r="H65" t="str">
            <v>Ötrétegű</v>
          </cell>
          <cell r="I65" t="str">
            <v>Idom</v>
          </cell>
          <cell r="J65" t="str">
            <v>T</v>
          </cell>
          <cell r="K65" t="str">
            <v>S-Press PLUS PPSU</v>
          </cell>
          <cell r="L65">
            <v>1.89</v>
          </cell>
          <cell r="M65">
            <v>0.37447812014539406</v>
          </cell>
          <cell r="N65" t="str">
            <v>PL</v>
          </cell>
          <cell r="O65">
            <v>13922.611644894037</v>
          </cell>
          <cell r="P65"/>
          <cell r="Q65"/>
          <cell r="R65">
            <v>1087.0999999999999</v>
          </cell>
        </row>
        <row r="66">
          <cell r="A66">
            <v>1039957</v>
          </cell>
          <cell r="B66" t="str">
            <v>Uponor S-Press PLUS PPSU T 25-20-25</v>
          </cell>
          <cell r="C66">
            <v>1722</v>
          </cell>
          <cell r="D66" t="str">
            <v>db</v>
          </cell>
          <cell r="E66"/>
          <cell r="F66">
            <v>5</v>
          </cell>
          <cell r="G66">
            <v>20</v>
          </cell>
          <cell r="H66" t="str">
            <v>Ötrétegű</v>
          </cell>
          <cell r="I66" t="str">
            <v>Idom</v>
          </cell>
          <cell r="J66" t="str">
            <v>T</v>
          </cell>
          <cell r="K66" t="str">
            <v>S-Press PLUS PPSU</v>
          </cell>
          <cell r="L66">
            <v>1.86</v>
          </cell>
          <cell r="M66">
            <v>0.44482237594085339</v>
          </cell>
          <cell r="N66" t="str">
            <v>PL</v>
          </cell>
          <cell r="O66">
            <v>28628.57273980344</v>
          </cell>
          <cell r="P66"/>
          <cell r="Q66"/>
          <cell r="R66">
            <v>1119.3</v>
          </cell>
        </row>
        <row r="67">
          <cell r="A67">
            <v>1039958</v>
          </cell>
          <cell r="B67" t="str">
            <v>Uponor S-Press PLUS PPSU T 32-16-32</v>
          </cell>
          <cell r="C67">
            <v>2695</v>
          </cell>
          <cell r="D67" t="str">
            <v>db</v>
          </cell>
          <cell r="E67"/>
          <cell r="F67">
            <v>5</v>
          </cell>
          <cell r="G67">
            <v>20</v>
          </cell>
          <cell r="H67" t="str">
            <v>Ötrétegű</v>
          </cell>
          <cell r="I67" t="str">
            <v>Idom</v>
          </cell>
          <cell r="J67" t="str">
            <v>T</v>
          </cell>
          <cell r="K67" t="str">
            <v>S-Press PLUS PPSU</v>
          </cell>
          <cell r="L67">
            <v>2.5499999999999998</v>
          </cell>
          <cell r="M67">
            <v>0.51366719233025737</v>
          </cell>
          <cell r="N67" t="str">
            <v>PL</v>
          </cell>
          <cell r="O67">
            <v>7771.4429761923566</v>
          </cell>
          <cell r="P67"/>
          <cell r="Q67"/>
          <cell r="R67">
            <v>1751.75</v>
          </cell>
        </row>
        <row r="68">
          <cell r="A68">
            <v>1039959</v>
          </cell>
          <cell r="B68" t="str">
            <v>Uponor S-Press PLUS PPSU T 32-20-32</v>
          </cell>
          <cell r="C68">
            <v>2816</v>
          </cell>
          <cell r="D68" t="str">
            <v>db</v>
          </cell>
          <cell r="E68"/>
          <cell r="F68">
            <v>5</v>
          </cell>
          <cell r="G68">
            <v>20</v>
          </cell>
          <cell r="H68" t="str">
            <v>Ötrétegű</v>
          </cell>
          <cell r="I68" t="str">
            <v>Idom</v>
          </cell>
          <cell r="J68" t="str">
            <v>T</v>
          </cell>
          <cell r="K68" t="str">
            <v>S-Press PLUS PPSU</v>
          </cell>
          <cell r="L68">
            <v>2.65</v>
          </cell>
          <cell r="M68">
            <v>0.51631192497000544</v>
          </cell>
          <cell r="N68" t="str">
            <v>PL</v>
          </cell>
          <cell r="O68">
            <v>16845.101082308076</v>
          </cell>
          <cell r="P68"/>
          <cell r="Q68"/>
          <cell r="R68">
            <v>1830.4</v>
          </cell>
        </row>
        <row r="69">
          <cell r="A69">
            <v>1039960</v>
          </cell>
          <cell r="B69" t="str">
            <v>Uponor S-Press PLUS PPSU T 32-25-25</v>
          </cell>
          <cell r="C69">
            <v>2949</v>
          </cell>
          <cell r="D69" t="str">
            <v>db</v>
          </cell>
          <cell r="E69"/>
          <cell r="F69">
            <v>5</v>
          </cell>
          <cell r="G69">
            <v>20</v>
          </cell>
          <cell r="H69" t="str">
            <v>Ötrétegű</v>
          </cell>
          <cell r="I69" t="str">
            <v>Idom</v>
          </cell>
          <cell r="J69" t="str">
            <v>T</v>
          </cell>
          <cell r="K69" t="str">
            <v>S-Press PLUS PPSU</v>
          </cell>
          <cell r="L69">
            <v>2.61</v>
          </cell>
          <cell r="M69">
            <v>0.54509795244535053</v>
          </cell>
          <cell r="N69" t="str">
            <v>PL</v>
          </cell>
          <cell r="O69">
            <v>9219.9748031519739</v>
          </cell>
          <cell r="P69"/>
          <cell r="Q69"/>
          <cell r="R69">
            <v>1916.8500000000001</v>
          </cell>
        </row>
        <row r="70">
          <cell r="A70">
            <v>1039961</v>
          </cell>
          <cell r="B70" t="str">
            <v>Uponor S-Press PLUS PPSU T 32-25-32</v>
          </cell>
          <cell r="C70">
            <v>3099</v>
          </cell>
          <cell r="D70" t="str">
            <v>db</v>
          </cell>
          <cell r="E70"/>
          <cell r="F70">
            <v>5</v>
          </cell>
          <cell r="G70">
            <v>20</v>
          </cell>
          <cell r="H70" t="str">
            <v>Ötrétegű</v>
          </cell>
          <cell r="I70" t="str">
            <v>Idom</v>
          </cell>
          <cell r="J70" t="str">
            <v>T</v>
          </cell>
          <cell r="K70" t="str">
            <v>S-Press PLUS PPSU</v>
          </cell>
          <cell r="L70">
            <v>2.8</v>
          </cell>
          <cell r="M70">
            <v>0.53560384859431209</v>
          </cell>
          <cell r="N70" t="str">
            <v>PL</v>
          </cell>
          <cell r="O70">
            <v>14557.425538934856</v>
          </cell>
          <cell r="P70"/>
          <cell r="Q70"/>
          <cell r="R70">
            <v>2014.3500000000001</v>
          </cell>
        </row>
        <row r="71">
          <cell r="A71">
            <v>1039962</v>
          </cell>
          <cell r="B71" t="str">
            <v>Uponor S-Press PLUS PPSU T 40-20-40</v>
          </cell>
          <cell r="C71">
            <v>4573</v>
          </cell>
          <cell r="D71" t="str">
            <v>db</v>
          </cell>
          <cell r="E71"/>
          <cell r="F71">
            <v>5</v>
          </cell>
          <cell r="G71"/>
          <cell r="H71" t="str">
            <v>Ötrétegű</v>
          </cell>
          <cell r="I71" t="str">
            <v>Idom</v>
          </cell>
          <cell r="J71" t="str">
            <v>T</v>
          </cell>
          <cell r="K71" t="str">
            <v>S-Press PLUS PPSU</v>
          </cell>
          <cell r="L71">
            <v>3.79</v>
          </cell>
          <cell r="M71">
            <v>0.57401906208400255</v>
          </cell>
          <cell r="N71" t="str">
            <v>PL</v>
          </cell>
          <cell r="O71">
            <v>9801.2879040572334</v>
          </cell>
          <cell r="P71"/>
          <cell r="Q71"/>
          <cell r="R71">
            <v>2972.4500000000003</v>
          </cell>
        </row>
        <row r="72">
          <cell r="A72">
            <v>1039963</v>
          </cell>
          <cell r="B72" t="str">
            <v>Uponor S-Press PLUS PPSU T 40-25-32</v>
          </cell>
          <cell r="C72">
            <v>3361</v>
          </cell>
          <cell r="D72" t="str">
            <v>db</v>
          </cell>
          <cell r="E72"/>
          <cell r="F72">
            <v>5</v>
          </cell>
          <cell r="G72"/>
          <cell r="H72" t="str">
            <v>Ötrétegű</v>
          </cell>
          <cell r="I72" t="str">
            <v>Idom</v>
          </cell>
          <cell r="J72" t="str">
            <v>T</v>
          </cell>
          <cell r="K72" t="str">
            <v>S-Press PLUS PPSU</v>
          </cell>
          <cell r="L72">
            <v>3.66</v>
          </cell>
          <cell r="M72">
            <v>0.44028785608717758</v>
          </cell>
          <cell r="N72" t="str">
            <v>PL</v>
          </cell>
          <cell r="O72">
            <v>1140.1248018600425</v>
          </cell>
          <cell r="P72"/>
          <cell r="Q72"/>
          <cell r="R72">
            <v>2352.6999999999998</v>
          </cell>
        </row>
        <row r="73">
          <cell r="A73">
            <v>1039964</v>
          </cell>
          <cell r="B73" t="str">
            <v>Uponor S-Press PLUS PPSU T 40-25-40</v>
          </cell>
          <cell r="C73">
            <v>4119</v>
          </cell>
          <cell r="D73" t="str">
            <v>db</v>
          </cell>
          <cell r="E73"/>
          <cell r="F73">
            <v>5</v>
          </cell>
          <cell r="G73"/>
          <cell r="H73" t="str">
            <v>Ötrétegű</v>
          </cell>
          <cell r="I73" t="str">
            <v>Idom</v>
          </cell>
          <cell r="J73" t="str">
            <v>T</v>
          </cell>
          <cell r="K73" t="str">
            <v>S-Press PLUS PPSU</v>
          </cell>
          <cell r="L73">
            <v>4.05</v>
          </cell>
          <cell r="M73">
            <v>0.49462309883768441</v>
          </cell>
          <cell r="N73" t="str">
            <v>PL</v>
          </cell>
          <cell r="O73">
            <v>8004.1519609504521</v>
          </cell>
          <cell r="P73"/>
          <cell r="Q73"/>
          <cell r="R73">
            <v>2883.2999999999997</v>
          </cell>
        </row>
        <row r="74">
          <cell r="A74">
            <v>1039965</v>
          </cell>
          <cell r="B74" t="str">
            <v>Uponor S-Press PLUS PPSU T 40-32-32</v>
          </cell>
          <cell r="C74">
            <v>3558</v>
          </cell>
          <cell r="D74" t="str">
            <v>db</v>
          </cell>
          <cell r="E74"/>
          <cell r="F74">
            <v>5</v>
          </cell>
          <cell r="G74"/>
          <cell r="H74" t="str">
            <v>Ötrétegű</v>
          </cell>
          <cell r="I74" t="str">
            <v>Idom</v>
          </cell>
          <cell r="J74" t="str">
            <v>T</v>
          </cell>
          <cell r="K74" t="str">
            <v>S-Press PLUS PPSU</v>
          </cell>
          <cell r="L74">
            <v>3.87</v>
          </cell>
          <cell r="M74">
            <v>0.44094159888098272</v>
          </cell>
          <cell r="N74" t="str">
            <v>PL</v>
          </cell>
          <cell r="O74">
            <v>2179.6459353060382</v>
          </cell>
          <cell r="P74"/>
          <cell r="Q74"/>
          <cell r="R74">
            <v>2312.7000000000003</v>
          </cell>
        </row>
        <row r="75">
          <cell r="A75">
            <v>1039966</v>
          </cell>
          <cell r="B75" t="str">
            <v>Uponor S-Press PLUS PPSU T 40-32-40</v>
          </cell>
          <cell r="C75">
            <v>4013</v>
          </cell>
          <cell r="D75" t="str">
            <v>db</v>
          </cell>
          <cell r="E75"/>
          <cell r="F75">
            <v>5</v>
          </cell>
          <cell r="G75"/>
          <cell r="H75" t="str">
            <v>Ötrétegű</v>
          </cell>
          <cell r="I75" t="str">
            <v>Idom</v>
          </cell>
          <cell r="J75" t="str">
            <v>T</v>
          </cell>
          <cell r="K75" t="str">
            <v>S-Press PLUS PPSU</v>
          </cell>
          <cell r="L75">
            <v>4.22</v>
          </cell>
          <cell r="M75">
            <v>0.45950031140487391</v>
          </cell>
          <cell r="N75" t="str">
            <v>PL</v>
          </cell>
          <cell r="O75">
            <v>5400.4033178560721</v>
          </cell>
          <cell r="P75"/>
          <cell r="Q75"/>
          <cell r="R75">
            <v>2608.4500000000003</v>
          </cell>
        </row>
        <row r="76">
          <cell r="A76">
            <v>1039967</v>
          </cell>
          <cell r="B76" t="str">
            <v>Uponor S-Press PLUS PPSU T 50-25-40</v>
          </cell>
          <cell r="C76">
            <v>5960</v>
          </cell>
          <cell r="D76" t="str">
            <v>db</v>
          </cell>
          <cell r="E76"/>
          <cell r="F76">
            <v>3</v>
          </cell>
          <cell r="G76"/>
          <cell r="H76" t="str">
            <v>Ötrétegű</v>
          </cell>
          <cell r="I76" t="str">
            <v>Idom</v>
          </cell>
          <cell r="J76" t="str">
            <v>T</v>
          </cell>
          <cell r="K76" t="str">
            <v>S-Press PLUS PPSU</v>
          </cell>
          <cell r="L76">
            <v>7.02</v>
          </cell>
          <cell r="M76">
            <v>0.39459917390294175</v>
          </cell>
          <cell r="N76" t="str">
            <v>PL</v>
          </cell>
          <cell r="O76">
            <v>247.88297474888878</v>
          </cell>
          <cell r="P76"/>
          <cell r="Q76"/>
          <cell r="R76">
            <v>4172</v>
          </cell>
        </row>
        <row r="77">
          <cell r="A77">
            <v>1039968</v>
          </cell>
          <cell r="B77" t="str">
            <v>Uponor S-Press PLUS PPSU T 50-25-50</v>
          </cell>
          <cell r="C77">
            <v>6367</v>
          </cell>
          <cell r="D77" t="str">
            <v>db</v>
          </cell>
          <cell r="E77"/>
          <cell r="F77">
            <v>3</v>
          </cell>
          <cell r="G77"/>
          <cell r="H77" t="str">
            <v>Ötrétegű</v>
          </cell>
          <cell r="I77" t="str">
            <v>Idom</v>
          </cell>
          <cell r="J77" t="str">
            <v>T</v>
          </cell>
          <cell r="K77" t="str">
            <v>S-Press PLUS PPSU</v>
          </cell>
          <cell r="L77">
            <v>6.16</v>
          </cell>
          <cell r="M77">
            <v>0.5027234048918332</v>
          </cell>
          <cell r="N77" t="str">
            <v>PL</v>
          </cell>
          <cell r="O77">
            <v>8875.1439660417091</v>
          </cell>
          <cell r="P77"/>
          <cell r="Q77"/>
          <cell r="R77">
            <v>4138.55</v>
          </cell>
        </row>
        <row r="78">
          <cell r="A78">
            <v>1039969</v>
          </cell>
          <cell r="B78" t="str">
            <v>Uponor S-Press PLUS PPSU T 50-32-50</v>
          </cell>
          <cell r="C78">
            <v>6554</v>
          </cell>
          <cell r="D78" t="str">
            <v>db</v>
          </cell>
          <cell r="E78"/>
          <cell r="F78">
            <v>3</v>
          </cell>
          <cell r="G78"/>
          <cell r="H78" t="str">
            <v>Ötrétegű</v>
          </cell>
          <cell r="I78" t="str">
            <v>Idom</v>
          </cell>
          <cell r="J78" t="str">
            <v>T</v>
          </cell>
          <cell r="K78" t="str">
            <v>S-Press PLUS PPSU</v>
          </cell>
          <cell r="L78">
            <v>6.37</v>
          </cell>
          <cell r="M78">
            <v>0.50044288121083835</v>
          </cell>
          <cell r="N78" t="str">
            <v>PL</v>
          </cell>
          <cell r="O78">
            <v>7920.0370550200842</v>
          </cell>
          <cell r="P78"/>
          <cell r="Q78"/>
          <cell r="R78">
            <v>4260.1000000000004</v>
          </cell>
        </row>
        <row r="79">
          <cell r="A79">
            <v>1046400</v>
          </cell>
          <cell r="B79" t="str">
            <v>Uponor S-Press PPSU T 50-40-50</v>
          </cell>
          <cell r="C79">
            <v>6433</v>
          </cell>
          <cell r="D79" t="str">
            <v>db</v>
          </cell>
          <cell r="E79" t="str">
            <v/>
          </cell>
          <cell r="F79">
            <v>3</v>
          </cell>
          <cell r="G79">
            <v>3</v>
          </cell>
          <cell r="H79" t="str">
            <v>Ötrétegű</v>
          </cell>
          <cell r="I79" t="str">
            <v>Idom</v>
          </cell>
          <cell r="J79" t="str">
            <v>T</v>
          </cell>
          <cell r="K79"/>
          <cell r="L79">
            <v>7.13</v>
          </cell>
          <cell r="M79">
            <v>0.43032372199371571</v>
          </cell>
          <cell r="N79" t="str">
            <v>PL</v>
          </cell>
          <cell r="O79">
            <v>3200.1543416372529</v>
          </cell>
          <cell r="P79"/>
          <cell r="Q79"/>
          <cell r="R79">
            <v>4503.0999999999995</v>
          </cell>
        </row>
        <row r="80">
          <cell r="A80">
            <v>1032887</v>
          </cell>
          <cell r="B80" t="str">
            <v>Uponor S-Press PPSU T 63-63-63</v>
          </cell>
          <cell r="C80">
            <v>14452</v>
          </cell>
          <cell r="D80" t="str">
            <v>db</v>
          </cell>
          <cell r="E80"/>
          <cell r="F80">
            <v>1</v>
          </cell>
          <cell r="G80">
            <v>1</v>
          </cell>
          <cell r="H80" t="str">
            <v>Ötrétegű</v>
          </cell>
          <cell r="I80" t="str">
            <v>Idom</v>
          </cell>
          <cell r="J80" t="str">
            <v>T</v>
          </cell>
          <cell r="K80"/>
          <cell r="L80">
            <v>15.73</v>
          </cell>
          <cell r="M80">
            <v>0.44056075828521157</v>
          </cell>
          <cell r="N80" t="str">
            <v>PL</v>
          </cell>
          <cell r="O80">
            <v>7727.3919153634261</v>
          </cell>
          <cell r="P80"/>
          <cell r="Q80"/>
          <cell r="R80">
            <v>9393.8000000000011</v>
          </cell>
        </row>
        <row r="81">
          <cell r="A81">
            <v>1032888</v>
          </cell>
          <cell r="B81" t="str">
            <v>Uponor S-Press PPSU T 75-75-75</v>
          </cell>
          <cell r="C81">
            <v>24137</v>
          </cell>
          <cell r="D81" t="str">
            <v>db</v>
          </cell>
          <cell r="E81"/>
          <cell r="F81">
            <v>1</v>
          </cell>
          <cell r="G81">
            <v>1</v>
          </cell>
          <cell r="H81" t="str">
            <v>Ötrétegű</v>
          </cell>
          <cell r="I81" t="str">
            <v>Idom</v>
          </cell>
          <cell r="J81" t="str">
            <v>T</v>
          </cell>
          <cell r="K81"/>
          <cell r="L81">
            <v>26.65</v>
          </cell>
          <cell r="M81">
            <v>0.43249972048032459</v>
          </cell>
          <cell r="N81" t="str">
            <v>PL</v>
          </cell>
          <cell r="O81">
            <v>1570.3380409668607</v>
          </cell>
          <cell r="P81"/>
          <cell r="Q81"/>
          <cell r="R81">
            <v>14723.57</v>
          </cell>
        </row>
        <row r="82">
          <cell r="A82">
            <v>1032889</v>
          </cell>
          <cell r="B82" t="str">
            <v>Uponor S-Press PPSU T 63-25-63</v>
          </cell>
          <cell r="C82">
            <v>11067</v>
          </cell>
          <cell r="D82" t="str">
            <v>db</v>
          </cell>
          <cell r="E82"/>
          <cell r="F82">
            <v>1</v>
          </cell>
          <cell r="G82">
            <v>1</v>
          </cell>
          <cell r="H82" t="str">
            <v>Ötrétegű</v>
          </cell>
          <cell r="I82" t="str">
            <v>Idom</v>
          </cell>
          <cell r="J82" t="str">
            <v>T</v>
          </cell>
          <cell r="K82"/>
          <cell r="L82">
            <v>12.44</v>
          </cell>
          <cell r="M82">
            <v>0.42224644391029131</v>
          </cell>
          <cell r="N82" t="str">
            <v>PL</v>
          </cell>
          <cell r="O82">
            <v>3148.1560545444354</v>
          </cell>
          <cell r="P82"/>
          <cell r="Q82"/>
          <cell r="R82">
            <v>7746.9</v>
          </cell>
        </row>
        <row r="83">
          <cell r="A83">
            <v>1032890</v>
          </cell>
          <cell r="B83" t="str">
            <v>Uponor S-Press PPSU T 63-32-63</v>
          </cell>
          <cell r="C83">
            <v>11447</v>
          </cell>
          <cell r="D83" t="str">
            <v>db</v>
          </cell>
          <cell r="E83"/>
          <cell r="F83">
            <v>1</v>
          </cell>
          <cell r="G83">
            <v>1</v>
          </cell>
          <cell r="H83" t="str">
            <v>Ötrétegű</v>
          </cell>
          <cell r="I83" t="str">
            <v>Idom</v>
          </cell>
          <cell r="J83" t="str">
            <v>T</v>
          </cell>
          <cell r="K83"/>
          <cell r="L83">
            <v>12.75</v>
          </cell>
          <cell r="M83">
            <v>0.42750636993537328</v>
          </cell>
          <cell r="N83" t="str">
            <v>PL</v>
          </cell>
          <cell r="O83">
            <v>3667.4832201489266</v>
          </cell>
          <cell r="P83"/>
          <cell r="Q83"/>
          <cell r="R83">
            <v>7440.55</v>
          </cell>
        </row>
        <row r="84">
          <cell r="A84">
            <v>1032891</v>
          </cell>
          <cell r="B84" t="str">
            <v>Uponor S-Press PPSU T 63-40-63</v>
          </cell>
          <cell r="C84">
            <v>12801</v>
          </cell>
          <cell r="D84" t="str">
            <v>db</v>
          </cell>
          <cell r="E84"/>
          <cell r="F84">
            <v>1</v>
          </cell>
          <cell r="G84">
            <v>1</v>
          </cell>
          <cell r="H84" t="str">
            <v>Ötrétegű</v>
          </cell>
          <cell r="I84" t="str">
            <v>Idom</v>
          </cell>
          <cell r="J84" t="str">
            <v>T</v>
          </cell>
          <cell r="K84"/>
          <cell r="L84">
            <v>13.06</v>
          </cell>
          <cell r="M84">
            <v>0.47561358007540366</v>
          </cell>
          <cell r="N84" t="str">
            <v>PL</v>
          </cell>
          <cell r="O84">
            <v>5810.0593176865659</v>
          </cell>
          <cell r="P84"/>
          <cell r="Q84"/>
          <cell r="R84">
            <v>8320.65</v>
          </cell>
        </row>
        <row r="85">
          <cell r="A85">
            <v>1032892</v>
          </cell>
          <cell r="B85" t="str">
            <v>Uponor S-Press PPSU T 75-32-75</v>
          </cell>
          <cell r="C85">
            <v>17683</v>
          </cell>
          <cell r="D85" t="str">
            <v>db</v>
          </cell>
          <cell r="E85"/>
          <cell r="F85">
            <v>1</v>
          </cell>
          <cell r="G85">
            <v>1</v>
          </cell>
          <cell r="H85" t="str">
            <v>Ötrétegű</v>
          </cell>
          <cell r="I85" t="str">
            <v>Idom</v>
          </cell>
          <cell r="J85" t="str">
            <v>T</v>
          </cell>
          <cell r="K85"/>
          <cell r="L85">
            <v>20.56</v>
          </cell>
          <cell r="M85">
            <v>0.40238798520936137</v>
          </cell>
          <cell r="N85" t="str">
            <v>PL</v>
          </cell>
          <cell r="O85">
            <v>2643.5019838311705</v>
          </cell>
          <cell r="P85"/>
          <cell r="Q85"/>
          <cell r="R85">
            <v>12378.099999999999</v>
          </cell>
        </row>
        <row r="86">
          <cell r="A86">
            <v>1032893</v>
          </cell>
          <cell r="B86" t="str">
            <v>Uponor S-Press PPSU T 75-40-75</v>
          </cell>
          <cell r="C86">
            <v>19260</v>
          </cell>
          <cell r="D86" t="str">
            <v>db</v>
          </cell>
          <cell r="E86"/>
          <cell r="F86">
            <v>1</v>
          </cell>
          <cell r="G86">
            <v>1</v>
          </cell>
          <cell r="H86" t="str">
            <v>Ötrétegű</v>
          </cell>
          <cell r="I86" t="str">
            <v>Idom</v>
          </cell>
          <cell r="J86" t="str">
            <v>T</v>
          </cell>
          <cell r="K86"/>
          <cell r="L86">
            <v>21.41</v>
          </cell>
          <cell r="M86">
            <v>0.42863643666842255</v>
          </cell>
          <cell r="N86" t="str">
            <v>PL</v>
          </cell>
          <cell r="O86">
            <v>1035.9645743806423</v>
          </cell>
          <cell r="P86"/>
          <cell r="Q86"/>
          <cell r="R86">
            <v>12519</v>
          </cell>
        </row>
        <row r="87">
          <cell r="A87">
            <v>1032894</v>
          </cell>
          <cell r="B87" t="str">
            <v>Uponor S-Press PPSU T 75-50-75</v>
          </cell>
          <cell r="C87">
            <v>22137</v>
          </cell>
          <cell r="D87" t="str">
            <v>db</v>
          </cell>
          <cell r="E87"/>
          <cell r="F87">
            <v>1</v>
          </cell>
          <cell r="G87">
            <v>1</v>
          </cell>
          <cell r="H87" t="str">
            <v>Ötrétegű</v>
          </cell>
          <cell r="I87" t="str">
            <v>Idom</v>
          </cell>
          <cell r="J87" t="str">
            <v>T</v>
          </cell>
          <cell r="K87"/>
          <cell r="L87">
            <v>22.42</v>
          </cell>
          <cell r="M87">
            <v>0.47944214996735268</v>
          </cell>
          <cell r="N87" t="str">
            <v>PL</v>
          </cell>
          <cell r="O87">
            <v>2185.0276168744017</v>
          </cell>
          <cell r="P87"/>
          <cell r="Q87"/>
          <cell r="R87">
            <v>14389.050000000001</v>
          </cell>
        </row>
        <row r="88">
          <cell r="A88">
            <v>1039933</v>
          </cell>
          <cell r="B88" t="str">
            <v>Uponor S-Press PLUS PPSU toldó 16-16</v>
          </cell>
          <cell r="C88">
            <v>655</v>
          </cell>
          <cell r="D88" t="str">
            <v>db</v>
          </cell>
          <cell r="E88"/>
          <cell r="F88">
            <v>10</v>
          </cell>
          <cell r="G88">
            <v>80</v>
          </cell>
          <cell r="H88" t="str">
            <v>Ötrétegű</v>
          </cell>
          <cell r="I88" t="str">
            <v>Idom</v>
          </cell>
          <cell r="J88" t="str">
            <v>Toldó</v>
          </cell>
          <cell r="K88" t="str">
            <v>S-Press PLUS PPSU</v>
          </cell>
          <cell r="L88">
            <v>0.63</v>
          </cell>
          <cell r="M88">
            <v>0.50563079928030374</v>
          </cell>
          <cell r="N88" t="str">
            <v>PL</v>
          </cell>
          <cell r="O88">
            <v>21288.655209335022</v>
          </cell>
          <cell r="P88"/>
          <cell r="Q88"/>
          <cell r="R88">
            <v>425.75</v>
          </cell>
        </row>
        <row r="89">
          <cell r="A89">
            <v>1039934</v>
          </cell>
          <cell r="B89" t="str">
            <v>Uponor S-Press PLUS PPSU toldó 20-20</v>
          </cell>
          <cell r="C89">
            <v>782</v>
          </cell>
          <cell r="D89" t="str">
            <v>db</v>
          </cell>
          <cell r="E89"/>
          <cell r="F89">
            <v>10</v>
          </cell>
          <cell r="G89">
            <v>80</v>
          </cell>
          <cell r="H89" t="str">
            <v>Ötrétegű</v>
          </cell>
          <cell r="I89" t="str">
            <v>Idom</v>
          </cell>
          <cell r="J89" t="str">
            <v>Toldó</v>
          </cell>
          <cell r="K89" t="str">
            <v>S-Press PLUS PPSU</v>
          </cell>
          <cell r="L89">
            <v>0.78</v>
          </cell>
          <cell r="M89">
            <v>0.48732751867881963</v>
          </cell>
          <cell r="N89" t="str">
            <v>PL</v>
          </cell>
          <cell r="O89">
            <v>21747.266988369709</v>
          </cell>
          <cell r="P89"/>
          <cell r="Q89"/>
          <cell r="R89">
            <v>508.3</v>
          </cell>
        </row>
        <row r="90">
          <cell r="A90">
            <v>1039935</v>
          </cell>
          <cell r="B90" t="str">
            <v>Uponor S-Press PLUS PPSU toldó 25-25</v>
          </cell>
          <cell r="C90">
            <v>1038</v>
          </cell>
          <cell r="D90" t="str">
            <v>db</v>
          </cell>
          <cell r="E90"/>
          <cell r="F90">
            <v>5</v>
          </cell>
          <cell r="G90">
            <v>40</v>
          </cell>
          <cell r="H90" t="str">
            <v>Ötrétegű</v>
          </cell>
          <cell r="I90" t="str">
            <v>Idom</v>
          </cell>
          <cell r="J90" t="str">
            <v>Toldó</v>
          </cell>
          <cell r="K90" t="str">
            <v>S-Press PLUS PPSU</v>
          </cell>
          <cell r="L90">
            <v>1.28</v>
          </cell>
          <cell r="M90">
            <v>0.36618170186348409</v>
          </cell>
          <cell r="N90" t="str">
            <v>PL</v>
          </cell>
          <cell r="O90">
            <v>16545.046715293272</v>
          </cell>
          <cell r="P90"/>
          <cell r="Q90"/>
          <cell r="R90">
            <v>726.59999999999991</v>
          </cell>
        </row>
        <row r="91">
          <cell r="A91">
            <v>1039936</v>
          </cell>
          <cell r="B91" t="str">
            <v>Uponor S-Press PLUS PPSU toldó 32-32</v>
          </cell>
          <cell r="C91">
            <v>1771</v>
          </cell>
          <cell r="D91" t="str">
            <v>db</v>
          </cell>
          <cell r="E91"/>
          <cell r="F91">
            <v>5</v>
          </cell>
          <cell r="G91">
            <v>40</v>
          </cell>
          <cell r="H91" t="str">
            <v>Ötrétegű</v>
          </cell>
          <cell r="I91" t="str">
            <v>Idom</v>
          </cell>
          <cell r="J91" t="str">
            <v>Toldó</v>
          </cell>
          <cell r="K91" t="str">
            <v>S-Press PLUS PPSU</v>
          </cell>
          <cell r="L91">
            <v>1.85</v>
          </cell>
          <cell r="M91">
            <v>0.46308526348481105</v>
          </cell>
          <cell r="N91" t="str">
            <v>PL</v>
          </cell>
          <cell r="O91">
            <v>15800.443444557566</v>
          </cell>
          <cell r="P91"/>
          <cell r="Q91"/>
          <cell r="R91">
            <v>1151.1500000000001</v>
          </cell>
        </row>
        <row r="92">
          <cell r="A92">
            <v>1046401</v>
          </cell>
          <cell r="B92" t="str">
            <v>Uponor S-Press PPSU toldó 40-40</v>
          </cell>
          <cell r="C92">
            <v>2858</v>
          </cell>
          <cell r="D92" t="str">
            <v>db</v>
          </cell>
          <cell r="E92" t="str">
            <v/>
          </cell>
          <cell r="F92">
            <v>5</v>
          </cell>
          <cell r="G92">
            <v>5</v>
          </cell>
          <cell r="H92" t="str">
            <v>Ötrétegű</v>
          </cell>
          <cell r="I92" t="str">
            <v>Idom</v>
          </cell>
          <cell r="J92" t="str">
            <v>Toldó</v>
          </cell>
          <cell r="K92"/>
          <cell r="L92">
            <v>3.02</v>
          </cell>
          <cell r="M92">
            <v>0.45687864976971859</v>
          </cell>
          <cell r="N92" t="str">
            <v>PL</v>
          </cell>
          <cell r="O92">
            <v>11236.27951715993</v>
          </cell>
          <cell r="P92"/>
          <cell r="Q92"/>
          <cell r="R92">
            <v>1857.7</v>
          </cell>
        </row>
        <row r="93">
          <cell r="A93">
            <v>1046402</v>
          </cell>
          <cell r="B93" t="str">
            <v>Uponor S-Press PPSU toldó 50-50</v>
          </cell>
          <cell r="C93">
            <v>4621</v>
          </cell>
          <cell r="D93" t="str">
            <v>db</v>
          </cell>
          <cell r="E93" t="str">
            <v/>
          </cell>
          <cell r="F93">
            <v>3</v>
          </cell>
          <cell r="G93">
            <v>3</v>
          </cell>
          <cell r="H93" t="str">
            <v>Ötrétegű</v>
          </cell>
          <cell r="I93" t="str">
            <v>Idom</v>
          </cell>
          <cell r="J93" t="str">
            <v>Toldó</v>
          </cell>
          <cell r="K93"/>
          <cell r="L93">
            <v>4.03</v>
          </cell>
          <cell r="M93">
            <v>0.55174903368000949</v>
          </cell>
          <cell r="N93" t="str">
            <v>PL</v>
          </cell>
          <cell r="O93">
            <v>11660.689636028426</v>
          </cell>
          <cell r="P93"/>
          <cell r="Q93"/>
          <cell r="R93">
            <v>3003.65</v>
          </cell>
        </row>
        <row r="94">
          <cell r="A94">
            <v>1032881</v>
          </cell>
          <cell r="B94" t="str">
            <v>Uponor S-Press PPSU toldó 63-63</v>
          </cell>
          <cell r="C94">
            <v>7925</v>
          </cell>
          <cell r="D94" t="str">
            <v>db</v>
          </cell>
          <cell r="E94"/>
          <cell r="F94">
            <v>1</v>
          </cell>
          <cell r="G94">
            <v>1</v>
          </cell>
          <cell r="H94" t="str">
            <v>Ötrétegű</v>
          </cell>
          <cell r="I94" t="str">
            <v>Idom</v>
          </cell>
          <cell r="J94" t="str">
            <v>Toldó</v>
          </cell>
          <cell r="K94"/>
          <cell r="L94">
            <v>9.4</v>
          </cell>
          <cell r="M94">
            <v>0.39034977340520371</v>
          </cell>
          <cell r="N94" t="str">
            <v>PL</v>
          </cell>
          <cell r="O94">
            <v>6578.4485591261655</v>
          </cell>
          <cell r="P94"/>
          <cell r="Q94"/>
          <cell r="R94">
            <v>5547.5</v>
          </cell>
        </row>
        <row r="95">
          <cell r="A95">
            <v>1032882</v>
          </cell>
          <cell r="B95" t="str">
            <v>Uponor S-Press PPSU toldó 75-75</v>
          </cell>
          <cell r="C95">
            <v>12036</v>
          </cell>
          <cell r="D95" t="str">
            <v>db</v>
          </cell>
          <cell r="E95"/>
          <cell r="F95">
            <v>1</v>
          </cell>
          <cell r="G95">
            <v>1</v>
          </cell>
          <cell r="H95" t="str">
            <v>Ötrétegű</v>
          </cell>
          <cell r="I95" t="str">
            <v>Idom</v>
          </cell>
          <cell r="J95" t="str">
            <v>Toldó</v>
          </cell>
          <cell r="K95"/>
          <cell r="L95">
            <v>13.79</v>
          </cell>
          <cell r="M95">
            <v>0.4111099127167942</v>
          </cell>
          <cell r="N95" t="str">
            <v>PL</v>
          </cell>
          <cell r="O95">
            <v>3960.9881581794184</v>
          </cell>
          <cell r="P95"/>
          <cell r="Q95"/>
          <cell r="R95">
            <v>8665.92</v>
          </cell>
        </row>
        <row r="96">
          <cell r="A96">
            <v>1039937</v>
          </cell>
          <cell r="B96" t="str">
            <v>Uponor S-Press PLUS PPSU szűkítő 20-16</v>
          </cell>
          <cell r="C96">
            <v>749</v>
          </cell>
          <cell r="D96" t="str">
            <v>db</v>
          </cell>
          <cell r="E96"/>
          <cell r="F96">
            <v>10</v>
          </cell>
          <cell r="G96">
            <v>80</v>
          </cell>
          <cell r="H96" t="str">
            <v>Ötrétegű</v>
          </cell>
          <cell r="I96" t="str">
            <v>Idom</v>
          </cell>
          <cell r="J96" t="str">
            <v>Szűkítő</v>
          </cell>
          <cell r="K96" t="str">
            <v>S-Press PLUS PPSU</v>
          </cell>
          <cell r="L96">
            <v>0.81</v>
          </cell>
          <cell r="M96">
            <v>0.44415288227300997</v>
          </cell>
          <cell r="N96" t="str">
            <v>PL</v>
          </cell>
          <cell r="O96">
            <v>11513.123092138847</v>
          </cell>
          <cell r="P96"/>
          <cell r="Q96"/>
          <cell r="R96">
            <v>524.29999999999995</v>
          </cell>
        </row>
        <row r="97">
          <cell r="A97">
            <v>1039938</v>
          </cell>
          <cell r="B97" t="str">
            <v>Uponor S-Press PLUS PPSU szűkítő 25-16</v>
          </cell>
          <cell r="C97">
            <v>924</v>
          </cell>
          <cell r="D97" t="str">
            <v>db</v>
          </cell>
          <cell r="E97"/>
          <cell r="F97">
            <v>5</v>
          </cell>
          <cell r="G97">
            <v>40</v>
          </cell>
          <cell r="H97" t="str">
            <v>Ötrétegű</v>
          </cell>
          <cell r="I97" t="str">
            <v>Idom</v>
          </cell>
          <cell r="J97" t="str">
            <v>Szűkítő</v>
          </cell>
          <cell r="K97" t="str">
            <v>S-Press PLUS PPSU</v>
          </cell>
          <cell r="L97">
            <v>1.0900000000000001</v>
          </cell>
          <cell r="M97">
            <v>0.39367331331370314</v>
          </cell>
          <cell r="N97" t="str">
            <v>PL</v>
          </cell>
          <cell r="O97">
            <v>3227.9759826064401</v>
          </cell>
          <cell r="P97"/>
          <cell r="Q97"/>
          <cell r="R97">
            <v>646.79999999999995</v>
          </cell>
        </row>
        <row r="98">
          <cell r="A98">
            <v>1039939</v>
          </cell>
          <cell r="B98" t="str">
            <v>Uponor S-Press PLUS PPSU szűkítő 25-20</v>
          </cell>
          <cell r="C98">
            <v>1055</v>
          </cell>
          <cell r="D98" t="str">
            <v>db</v>
          </cell>
          <cell r="E98"/>
          <cell r="F98">
            <v>5</v>
          </cell>
          <cell r="G98">
            <v>40</v>
          </cell>
          <cell r="H98" t="str">
            <v>Ötrétegű</v>
          </cell>
          <cell r="I98" t="str">
            <v>Idom</v>
          </cell>
          <cell r="J98" t="str">
            <v>Szűkítő</v>
          </cell>
          <cell r="K98" t="str">
            <v>S-Press PLUS PPSU</v>
          </cell>
          <cell r="L98">
            <v>1.1200000000000001</v>
          </cell>
          <cell r="M98">
            <v>0.45434552674645434</v>
          </cell>
          <cell r="N98" t="str">
            <v>PL</v>
          </cell>
          <cell r="O98">
            <v>15608.59265586625</v>
          </cell>
          <cell r="P98"/>
          <cell r="Q98"/>
          <cell r="R98">
            <v>685.75</v>
          </cell>
        </row>
        <row r="99">
          <cell r="A99">
            <v>1039940</v>
          </cell>
          <cell r="B99" t="str">
            <v>Uponor S-Press PLUS PPSU szűkítő 32-25</v>
          </cell>
          <cell r="C99">
            <v>1504</v>
          </cell>
          <cell r="D99" t="str">
            <v>db</v>
          </cell>
          <cell r="E99"/>
          <cell r="F99">
            <v>5</v>
          </cell>
          <cell r="G99">
            <v>40</v>
          </cell>
          <cell r="H99" t="str">
            <v>Ötrétegű</v>
          </cell>
          <cell r="I99" t="str">
            <v>Idom</v>
          </cell>
          <cell r="J99" t="str">
            <v>Szűkítő</v>
          </cell>
          <cell r="K99" t="str">
            <v>S-Press PLUS PPSU</v>
          </cell>
          <cell r="L99">
            <v>1.68</v>
          </cell>
          <cell r="M99">
            <v>0.42586555590177133</v>
          </cell>
          <cell r="N99" t="str">
            <v>PL</v>
          </cell>
          <cell r="O99">
            <v>14021.638135205138</v>
          </cell>
          <cell r="P99"/>
          <cell r="Q99"/>
          <cell r="R99">
            <v>977.6</v>
          </cell>
        </row>
        <row r="100">
          <cell r="A100">
            <v>1039941</v>
          </cell>
          <cell r="B100" t="str">
            <v>Uponor S-Press PLUS PPSU szűkítő 40-25</v>
          </cell>
          <cell r="C100">
            <v>3221</v>
          </cell>
          <cell r="D100" t="str">
            <v>db</v>
          </cell>
          <cell r="E100"/>
          <cell r="F100">
            <v>5</v>
          </cell>
          <cell r="G100"/>
          <cell r="H100" t="str">
            <v>Ötrétegű</v>
          </cell>
          <cell r="I100" t="str">
            <v>Idom</v>
          </cell>
          <cell r="J100" t="str">
            <v>Szűkítő</v>
          </cell>
          <cell r="K100" t="str">
            <v>S-Press PLUS PPSU</v>
          </cell>
          <cell r="L100">
            <v>2.64</v>
          </cell>
          <cell r="M100">
            <v>0.57872531852747167</v>
          </cell>
          <cell r="N100" t="str">
            <v>PL</v>
          </cell>
          <cell r="O100">
            <v>3046.0355281664365</v>
          </cell>
          <cell r="P100"/>
          <cell r="Q100"/>
          <cell r="R100">
            <v>2093.65</v>
          </cell>
        </row>
        <row r="101">
          <cell r="A101">
            <v>1039942</v>
          </cell>
          <cell r="B101" t="str">
            <v>Uponor S-Press PLUS PPSU szűkítő 40-32</v>
          </cell>
          <cell r="C101">
            <v>2631</v>
          </cell>
          <cell r="D101" t="str">
            <v>db</v>
          </cell>
          <cell r="E101"/>
          <cell r="F101">
            <v>5</v>
          </cell>
          <cell r="G101"/>
          <cell r="H101" t="str">
            <v>Ötrétegű</v>
          </cell>
          <cell r="I101" t="str">
            <v>Idom</v>
          </cell>
          <cell r="J101" t="str">
            <v>Szűkítő</v>
          </cell>
          <cell r="K101" t="str">
            <v>S-Press PLUS PPSU</v>
          </cell>
          <cell r="L101">
            <v>2.86</v>
          </cell>
          <cell r="M101">
            <v>0.44127598070128038</v>
          </cell>
          <cell r="N101" t="str">
            <v>PL</v>
          </cell>
          <cell r="O101">
            <v>7250.8080083077502</v>
          </cell>
          <cell r="P101"/>
          <cell r="Q101"/>
          <cell r="R101">
            <v>1841.6999999999998</v>
          </cell>
        </row>
        <row r="102">
          <cell r="A102">
            <v>1039943</v>
          </cell>
          <cell r="B102" t="str">
            <v>Uponor S-Press PLUS PPSU szűkítő 50-32</v>
          </cell>
          <cell r="C102">
            <v>3510</v>
          </cell>
          <cell r="D102" t="str">
            <v>db</v>
          </cell>
          <cell r="E102"/>
          <cell r="F102">
            <v>3</v>
          </cell>
          <cell r="G102"/>
          <cell r="H102" t="str">
            <v>Ötrétegű</v>
          </cell>
          <cell r="I102" t="str">
            <v>Idom</v>
          </cell>
          <cell r="J102" t="str">
            <v>Szűkítő</v>
          </cell>
          <cell r="K102" t="str">
            <v>S-Press PLUS PPSU</v>
          </cell>
          <cell r="L102">
            <v>3.68</v>
          </cell>
          <cell r="M102">
            <v>0.46111901532367594</v>
          </cell>
          <cell r="N102" t="str">
            <v>PL</v>
          </cell>
          <cell r="O102">
            <v>2752.1543609078431</v>
          </cell>
          <cell r="P102"/>
          <cell r="Q102"/>
          <cell r="R102">
            <v>2457</v>
          </cell>
        </row>
        <row r="103">
          <cell r="A103">
            <v>1046406</v>
          </cell>
          <cell r="B103" t="str">
            <v>Uponor S-Press PPSU szűkítő 50-40</v>
          </cell>
          <cell r="C103">
            <v>4299</v>
          </cell>
          <cell r="D103" t="str">
            <v>db</v>
          </cell>
          <cell r="E103" t="str">
            <v/>
          </cell>
          <cell r="F103">
            <v>3</v>
          </cell>
          <cell r="G103">
            <v>3</v>
          </cell>
          <cell r="H103" t="str">
            <v>Ötrétegű</v>
          </cell>
          <cell r="I103" t="str">
            <v>Idom</v>
          </cell>
          <cell r="J103" t="str">
            <v>Szűkítő</v>
          </cell>
          <cell r="K103"/>
          <cell r="L103">
            <v>3.93</v>
          </cell>
          <cell r="M103">
            <v>0.53013049249821642</v>
          </cell>
          <cell r="N103" t="str">
            <v>PL</v>
          </cell>
          <cell r="O103">
            <v>5799.6171938002353</v>
          </cell>
          <cell r="P103"/>
          <cell r="Q103"/>
          <cell r="R103">
            <v>3009.2999999999997</v>
          </cell>
        </row>
        <row r="104">
          <cell r="A104">
            <v>1032883</v>
          </cell>
          <cell r="B104" t="str">
            <v>Uponor S-Press PPSU szűkítő 63-40</v>
          </cell>
          <cell r="C104">
            <v>7568</v>
          </cell>
          <cell r="D104" t="str">
            <v>db</v>
          </cell>
          <cell r="E104"/>
          <cell r="F104">
            <v>1</v>
          </cell>
          <cell r="G104">
            <v>1</v>
          </cell>
          <cell r="H104" t="str">
            <v>Ötrétegű</v>
          </cell>
          <cell r="I104" t="str">
            <v>Idom</v>
          </cell>
          <cell r="J104" t="str">
            <v>Szűkítő</v>
          </cell>
          <cell r="K104"/>
          <cell r="L104">
            <v>7</v>
          </cell>
          <cell r="M104">
            <v>0.52458916714910586</v>
          </cell>
          <cell r="N104" t="str">
            <v>PL</v>
          </cell>
          <cell r="O104">
            <v>2524.7004838705998</v>
          </cell>
          <cell r="P104"/>
          <cell r="Q104"/>
          <cell r="R104">
            <v>4919.2</v>
          </cell>
        </row>
        <row r="105">
          <cell r="A105">
            <v>1032884</v>
          </cell>
          <cell r="B105" t="str">
            <v>Uponor S-Press PPSU szűkítő 63-50</v>
          </cell>
          <cell r="C105">
            <v>6725</v>
          </cell>
          <cell r="D105" t="str">
            <v>db</v>
          </cell>
          <cell r="E105"/>
          <cell r="F105">
            <v>1</v>
          </cell>
          <cell r="G105">
            <v>1</v>
          </cell>
          <cell r="H105" t="str">
            <v>Ötrétegű</v>
          </cell>
          <cell r="I105" t="str">
            <v>Idom</v>
          </cell>
          <cell r="J105" t="str">
            <v>Szűkítő</v>
          </cell>
          <cell r="K105"/>
          <cell r="L105">
            <v>7.27</v>
          </cell>
          <cell r="M105">
            <v>0.44435900668033634</v>
          </cell>
          <cell r="N105" t="str">
            <v>PL</v>
          </cell>
          <cell r="O105">
            <v>4113.1679792960413</v>
          </cell>
          <cell r="P105"/>
          <cell r="Q105"/>
          <cell r="R105">
            <v>4371.25</v>
          </cell>
        </row>
        <row r="106">
          <cell r="A106">
            <v>1032885</v>
          </cell>
          <cell r="B106" t="str">
            <v>Uponor S-Press PPSU szűkítő 75-50</v>
          </cell>
          <cell r="C106">
            <v>10434</v>
          </cell>
          <cell r="D106" t="str">
            <v>db</v>
          </cell>
          <cell r="E106"/>
          <cell r="F106">
            <v>1</v>
          </cell>
          <cell r="G106">
            <v>1</v>
          </cell>
          <cell r="H106" t="str">
            <v>Ötrétegű</v>
          </cell>
          <cell r="I106" t="str">
            <v>Idom</v>
          </cell>
          <cell r="J106" t="str">
            <v>Szűkítő</v>
          </cell>
          <cell r="K106"/>
          <cell r="L106">
            <v>10.18</v>
          </cell>
          <cell r="M106">
            <v>0.49852521313427989</v>
          </cell>
          <cell r="N106" t="str">
            <v>PL</v>
          </cell>
          <cell r="O106">
            <v>1426.7992891332026</v>
          </cell>
          <cell r="P106"/>
          <cell r="Q106"/>
          <cell r="R106">
            <v>6782.1</v>
          </cell>
        </row>
        <row r="107">
          <cell r="A107">
            <v>1032886</v>
          </cell>
          <cell r="B107" t="str">
            <v>Uponor S-Press PPSU szűkítő 75-63</v>
          </cell>
          <cell r="C107">
            <v>12135</v>
          </cell>
          <cell r="D107" t="str">
            <v>db</v>
          </cell>
          <cell r="E107"/>
          <cell r="F107">
            <v>1</v>
          </cell>
          <cell r="G107">
            <v>1</v>
          </cell>
          <cell r="H107" t="str">
            <v>Ötrétegű</v>
          </cell>
          <cell r="I107" t="str">
            <v>Idom</v>
          </cell>
          <cell r="J107" t="str">
            <v>Szűkítő</v>
          </cell>
          <cell r="K107"/>
          <cell r="L107">
            <v>11.78</v>
          </cell>
          <cell r="M107">
            <v>0.50104926510184966</v>
          </cell>
          <cell r="N107" t="str">
            <v>PL</v>
          </cell>
          <cell r="O107">
            <v>2584.5544429253055</v>
          </cell>
          <cell r="P107"/>
          <cell r="Q107"/>
          <cell r="R107">
            <v>7887.75</v>
          </cell>
        </row>
        <row r="108">
          <cell r="A108">
            <v>1090678</v>
          </cell>
          <cell r="B108" t="str">
            <v>Uponor S-Press fém-ötrétegű átmeneti idom V profilhoz 16-15CU</v>
          </cell>
          <cell r="C108">
            <v>3531</v>
          </cell>
          <cell r="D108" t="str">
            <v>db</v>
          </cell>
          <cell r="E108"/>
          <cell r="F108">
            <v>1</v>
          </cell>
          <cell r="G108">
            <v>5</v>
          </cell>
          <cell r="H108" t="str">
            <v>Ötrétegű</v>
          </cell>
          <cell r="I108" t="str">
            <v>Idom</v>
          </cell>
          <cell r="J108" t="str">
            <v>Fém átmenet</v>
          </cell>
          <cell r="K108"/>
          <cell r="L108">
            <v>3.6</v>
          </cell>
          <cell r="M108">
            <v>0.47596904726075007</v>
          </cell>
          <cell r="N108" t="str">
            <v>PL</v>
          </cell>
          <cell r="O108">
            <v>0</v>
          </cell>
          <cell r="P108"/>
          <cell r="Q108"/>
          <cell r="R108">
            <v>3531</v>
          </cell>
        </row>
        <row r="109">
          <cell r="A109">
            <v>1090679</v>
          </cell>
          <cell r="B109" t="str">
            <v>Uponor S-Press fém-ötrétegű átmeneti idom V profilhoz 20-22CU</v>
          </cell>
          <cell r="C109">
            <v>5863</v>
          </cell>
          <cell r="D109" t="str">
            <v>db</v>
          </cell>
          <cell r="E109"/>
          <cell r="F109">
            <v>1</v>
          </cell>
          <cell r="G109">
            <v>5</v>
          </cell>
          <cell r="H109" t="str">
            <v>Ötrétegű</v>
          </cell>
          <cell r="I109" t="str">
            <v>Idom</v>
          </cell>
          <cell r="J109" t="str">
            <v>Fém átmenet</v>
          </cell>
          <cell r="K109"/>
          <cell r="L109">
            <v>3.7</v>
          </cell>
          <cell r="M109">
            <v>0.6756349997037695</v>
          </cell>
          <cell r="N109" t="str">
            <v>PL</v>
          </cell>
          <cell r="O109">
            <v>80.063231046990396</v>
          </cell>
          <cell r="P109"/>
          <cell r="Q109"/>
          <cell r="R109">
            <v>5863</v>
          </cell>
        </row>
        <row r="110">
          <cell r="A110">
            <v>1090680</v>
          </cell>
          <cell r="B110" t="str">
            <v>Uponor S-Press fém-ötrétegű átmeneti idom V profilhoz 25-22CU</v>
          </cell>
          <cell r="C110">
            <v>6518</v>
          </cell>
          <cell r="D110" t="str">
            <v>db</v>
          </cell>
          <cell r="E110"/>
          <cell r="F110">
            <v>1</v>
          </cell>
          <cell r="G110">
            <v>5</v>
          </cell>
          <cell r="H110" t="str">
            <v>Ötrétegű</v>
          </cell>
          <cell r="I110" t="str">
            <v>Idom</v>
          </cell>
          <cell r="J110" t="str">
            <v>Fém átmenet</v>
          </cell>
          <cell r="K110"/>
          <cell r="L110">
            <v>4.07</v>
          </cell>
          <cell r="M110">
            <v>0.67905382074095133</v>
          </cell>
          <cell r="N110" t="str">
            <v>PL</v>
          </cell>
          <cell r="O110">
            <v>24.2751781899</v>
          </cell>
          <cell r="P110"/>
          <cell r="Q110"/>
          <cell r="R110">
            <v>6518</v>
          </cell>
        </row>
        <row r="111">
          <cell r="A111">
            <v>1090681</v>
          </cell>
          <cell r="B111" t="str">
            <v>Uponor S-Press fém-ötrétegű átmeneti idom V profilhoz 32-28CU</v>
          </cell>
          <cell r="C111">
            <v>7367</v>
          </cell>
          <cell r="D111" t="str">
            <v>db</v>
          </cell>
          <cell r="E111"/>
          <cell r="F111">
            <v>1</v>
          </cell>
          <cell r="G111">
            <v>5</v>
          </cell>
          <cell r="H111" t="str">
            <v>Ötrétegű</v>
          </cell>
          <cell r="I111" t="str">
            <v>Idom</v>
          </cell>
          <cell r="J111" t="str">
            <v>Fém átmenet</v>
          </cell>
          <cell r="K111"/>
          <cell r="L111">
            <v>5.12</v>
          </cell>
          <cell r="M111">
            <v>0.64278355180360869</v>
          </cell>
          <cell r="N111" t="str">
            <v>PL</v>
          </cell>
          <cell r="O111">
            <v>0</v>
          </cell>
          <cell r="P111"/>
          <cell r="Q111"/>
          <cell r="R111">
            <v>7367</v>
          </cell>
        </row>
        <row r="112">
          <cell r="A112">
            <v>1090682</v>
          </cell>
          <cell r="B112" t="str">
            <v>Uponor S-Press fém-ötrétegű átmeneti idom M profilhoz 16-15CU</v>
          </cell>
          <cell r="C112">
            <v>3381</v>
          </cell>
          <cell r="D112" t="str">
            <v>db</v>
          </cell>
          <cell r="E112"/>
          <cell r="F112">
            <v>1</v>
          </cell>
          <cell r="G112">
            <v>5</v>
          </cell>
          <cell r="H112" t="str">
            <v>Ötrétegű</v>
          </cell>
          <cell r="I112" t="str">
            <v>Idom</v>
          </cell>
          <cell r="J112" t="str">
            <v>Fém átmenet</v>
          </cell>
          <cell r="K112"/>
          <cell r="L112">
            <v>3.48</v>
          </cell>
          <cell r="M112">
            <v>0.47096277699352807</v>
          </cell>
          <cell r="N112" t="str">
            <v>PL</v>
          </cell>
          <cell r="O112">
            <v>27.583175410883999</v>
          </cell>
          <cell r="P112"/>
          <cell r="Q112"/>
          <cell r="R112">
            <v>3381</v>
          </cell>
        </row>
        <row r="113">
          <cell r="A113">
            <v>1090683</v>
          </cell>
          <cell r="B113" t="str">
            <v>Uponor S-Press fém-ötrétegű átmeneti idom M profilhoz 20-22CU</v>
          </cell>
          <cell r="C113">
            <v>4442</v>
          </cell>
          <cell r="D113" t="str">
            <v>db</v>
          </cell>
          <cell r="E113"/>
          <cell r="F113">
            <v>1</v>
          </cell>
          <cell r="G113">
            <v>5</v>
          </cell>
          <cell r="H113" t="str">
            <v>Ötrétegű</v>
          </cell>
          <cell r="I113" t="str">
            <v>Idom</v>
          </cell>
          <cell r="J113" t="str">
            <v>Fém átmenet</v>
          </cell>
          <cell r="K113"/>
          <cell r="L113">
            <v>4.5599999999999996</v>
          </cell>
          <cell r="M113">
            <v>0.47235910868492381</v>
          </cell>
          <cell r="N113" t="str">
            <v>PL</v>
          </cell>
          <cell r="O113">
            <v>0</v>
          </cell>
          <cell r="P113"/>
          <cell r="Q113"/>
          <cell r="R113">
            <v>4442</v>
          </cell>
        </row>
        <row r="114">
          <cell r="A114">
            <v>1090684</v>
          </cell>
          <cell r="B114" t="str">
            <v>Uponor S-Press fém-ötrétegű átmeneti idom M profilhoz 25-22CU</v>
          </cell>
          <cell r="C114">
            <v>5052</v>
          </cell>
          <cell r="D114" t="str">
            <v>db</v>
          </cell>
          <cell r="E114"/>
          <cell r="F114">
            <v>1</v>
          </cell>
          <cell r="G114">
            <v>5</v>
          </cell>
          <cell r="H114" t="str">
            <v>Ötrétegű</v>
          </cell>
          <cell r="I114" t="str">
            <v>Idom</v>
          </cell>
          <cell r="J114" t="str">
            <v>Fém átmenet</v>
          </cell>
          <cell r="K114"/>
          <cell r="L114">
            <v>5.04</v>
          </cell>
          <cell r="M114">
            <v>0.48723384565098815</v>
          </cell>
          <cell r="N114" t="str">
            <v>PL</v>
          </cell>
          <cell r="O114">
            <v>0</v>
          </cell>
          <cell r="P114"/>
          <cell r="Q114"/>
          <cell r="R114">
            <v>5052</v>
          </cell>
        </row>
        <row r="115">
          <cell r="A115">
            <v>1090685</v>
          </cell>
          <cell r="B115" t="str">
            <v>Uponor S-Press fém-ötrétegű átmeneti idom M profilhoz 32-28CU</v>
          </cell>
          <cell r="C115">
            <v>6962</v>
          </cell>
          <cell r="D115" t="str">
            <v>db</v>
          </cell>
          <cell r="E115"/>
          <cell r="F115">
            <v>1</v>
          </cell>
          <cell r="G115">
            <v>5</v>
          </cell>
          <cell r="H115" t="str">
            <v>Ötrétegű</v>
          </cell>
          <cell r="I115" t="str">
            <v>Idom</v>
          </cell>
          <cell r="J115" t="str">
            <v>Fém átmenet</v>
          </cell>
          <cell r="K115"/>
          <cell r="L115">
            <v>4.92</v>
          </cell>
          <cell r="M115">
            <v>0.63676872039158305</v>
          </cell>
          <cell r="N115" t="str">
            <v>PL</v>
          </cell>
          <cell r="O115">
            <v>0</v>
          </cell>
          <cell r="P115"/>
          <cell r="Q115"/>
          <cell r="R115">
            <v>6962</v>
          </cell>
        </row>
        <row r="116">
          <cell r="A116">
            <v>1046937</v>
          </cell>
          <cell r="B116" t="str">
            <v>Uponor S-Press fém hollandis 40-6/4"bm</v>
          </cell>
          <cell r="C116">
            <v>7157</v>
          </cell>
          <cell r="D116" t="str">
            <v>db</v>
          </cell>
          <cell r="E116" t="str">
            <v/>
          </cell>
          <cell r="F116">
            <v>5</v>
          </cell>
          <cell r="G116">
            <v>5</v>
          </cell>
          <cell r="H116" t="str">
            <v>Ötrétegű</v>
          </cell>
          <cell r="I116" t="str">
            <v>Idom</v>
          </cell>
          <cell r="J116" t="str">
            <v>Hollandi</v>
          </cell>
          <cell r="K116"/>
          <cell r="L116">
            <v>7.6</v>
          </cell>
          <cell r="M116">
            <v>0.45419849116911903</v>
          </cell>
          <cell r="N116" t="str">
            <v>PL</v>
          </cell>
          <cell r="O116">
            <v>258.56950103018539</v>
          </cell>
          <cell r="P116"/>
          <cell r="Q116"/>
          <cell r="R116">
            <v>5009.8999999999996</v>
          </cell>
        </row>
        <row r="117">
          <cell r="A117">
            <v>1046938</v>
          </cell>
          <cell r="B117" t="str">
            <v>Uponor S-Press fém hollandis 50-7/4"bm</v>
          </cell>
          <cell r="C117">
            <v>11457</v>
          </cell>
          <cell r="D117" t="str">
            <v>db</v>
          </cell>
          <cell r="E117" t="str">
            <v/>
          </cell>
          <cell r="F117">
            <v>3</v>
          </cell>
          <cell r="G117">
            <v>3</v>
          </cell>
          <cell r="H117" t="str">
            <v>Ötrétegű</v>
          </cell>
          <cell r="I117" t="str">
            <v>Idom</v>
          </cell>
          <cell r="J117" t="str">
            <v>Hollandi</v>
          </cell>
          <cell r="K117"/>
          <cell r="L117">
            <v>10.55</v>
          </cell>
          <cell r="M117">
            <v>0.52670305264636441</v>
          </cell>
          <cell r="N117" t="str">
            <v>PL</v>
          </cell>
          <cell r="O117">
            <v>0</v>
          </cell>
          <cell r="P117"/>
          <cell r="Q117"/>
          <cell r="R117">
            <v>8019.9</v>
          </cell>
        </row>
        <row r="118">
          <cell r="A118">
            <v>1046939</v>
          </cell>
          <cell r="B118" t="str">
            <v>Uponor S-Press fém hollandis 50-2"bm</v>
          </cell>
          <cell r="C118">
            <v>11498</v>
          </cell>
          <cell r="D118" t="str">
            <v>db</v>
          </cell>
          <cell r="E118" t="str">
            <v/>
          </cell>
          <cell r="F118">
            <v>3</v>
          </cell>
          <cell r="G118">
            <v>3</v>
          </cell>
          <cell r="H118" t="str">
            <v>Ötrétegű</v>
          </cell>
          <cell r="I118" t="str">
            <v>Idom</v>
          </cell>
          <cell r="J118" t="str">
            <v>Hollandi</v>
          </cell>
          <cell r="K118"/>
          <cell r="L118">
            <v>12.9</v>
          </cell>
          <cell r="M118">
            <v>0.42334035160275307</v>
          </cell>
          <cell r="N118" t="str">
            <v>PL</v>
          </cell>
          <cell r="O118">
            <v>46.607829467799597</v>
          </cell>
          <cell r="P118"/>
          <cell r="Q118"/>
          <cell r="R118">
            <v>8048.5999999999995</v>
          </cell>
        </row>
        <row r="119">
          <cell r="A119">
            <v>1070501</v>
          </cell>
          <cell r="B119" t="str">
            <v>Uponor S-Press PLUS fém 16-3/8"km</v>
          </cell>
          <cell r="C119">
            <v>1105</v>
          </cell>
          <cell r="D119" t="str">
            <v>db</v>
          </cell>
          <cell r="E119"/>
          <cell r="F119">
            <v>10</v>
          </cell>
          <cell r="G119">
            <v>80</v>
          </cell>
          <cell r="H119" t="str">
            <v>Ötrétegű</v>
          </cell>
          <cell r="I119" t="str">
            <v>Idom</v>
          </cell>
          <cell r="J119" t="str">
            <v>Menetvég</v>
          </cell>
          <cell r="K119" t="str">
            <v>S-Press PLUS</v>
          </cell>
          <cell r="L119">
            <v>0.96</v>
          </cell>
          <cell r="M119">
            <v>0.55345923520427354</v>
          </cell>
          <cell r="N119" t="str">
            <v>PL</v>
          </cell>
          <cell r="O119">
            <v>7.7885949806279999</v>
          </cell>
          <cell r="P119"/>
          <cell r="Q119"/>
          <cell r="R119">
            <v>1105</v>
          </cell>
        </row>
        <row r="120">
          <cell r="A120">
            <v>1070502</v>
          </cell>
          <cell r="B120" t="str">
            <v>Uponor S-Press PLUS fém 16-1/2"km</v>
          </cell>
          <cell r="C120">
            <v>860</v>
          </cell>
          <cell r="D120" t="str">
            <v>db</v>
          </cell>
          <cell r="E120"/>
          <cell r="F120">
            <v>10</v>
          </cell>
          <cell r="G120">
            <v>80</v>
          </cell>
          <cell r="H120" t="str">
            <v>Ötrétegű</v>
          </cell>
          <cell r="I120" t="str">
            <v>Idom</v>
          </cell>
          <cell r="J120" t="str">
            <v>Menetvég</v>
          </cell>
          <cell r="K120" t="str">
            <v>S-Press PLUS</v>
          </cell>
          <cell r="L120">
            <v>1</v>
          </cell>
          <cell r="M120">
            <v>0.40234066727316176</v>
          </cell>
          <cell r="N120" t="str">
            <v>PL</v>
          </cell>
          <cell r="O120">
            <v>22491.60150280462</v>
          </cell>
          <cell r="P120"/>
          <cell r="Q120"/>
          <cell r="R120">
            <v>516</v>
          </cell>
        </row>
        <row r="121">
          <cell r="A121">
            <v>1070503</v>
          </cell>
          <cell r="B121" t="str">
            <v>Uponor S-Press PLUS fém 16-3/4"km</v>
          </cell>
          <cell r="C121">
            <v>1420</v>
          </cell>
          <cell r="D121" t="str">
            <v>db</v>
          </cell>
          <cell r="E121"/>
          <cell r="F121">
            <v>15</v>
          </cell>
          <cell r="G121">
            <v>120</v>
          </cell>
          <cell r="H121" t="str">
            <v>Ötrétegű</v>
          </cell>
          <cell r="I121" t="str">
            <v>Idom</v>
          </cell>
          <cell r="J121" t="str">
            <v>Menetvég</v>
          </cell>
          <cell r="K121" t="str">
            <v>S-Press PLUS</v>
          </cell>
          <cell r="L121">
            <v>1.4</v>
          </cell>
          <cell r="M121">
            <v>0.49325222774428645</v>
          </cell>
          <cell r="N121" t="str">
            <v>PL</v>
          </cell>
          <cell r="O121">
            <v>1935.8549583840645</v>
          </cell>
          <cell r="P121"/>
          <cell r="Q121"/>
          <cell r="R121">
            <v>710</v>
          </cell>
        </row>
        <row r="122">
          <cell r="A122">
            <v>1070504</v>
          </cell>
          <cell r="B122" t="str">
            <v>Uponor S-Press PLUS fém 20-1/2"km</v>
          </cell>
          <cell r="C122">
            <v>868</v>
          </cell>
          <cell r="D122" t="str">
            <v>db</v>
          </cell>
          <cell r="E122"/>
          <cell r="F122">
            <v>10</v>
          </cell>
          <cell r="G122">
            <v>80</v>
          </cell>
          <cell r="H122" t="str">
            <v>Ötrétegű</v>
          </cell>
          <cell r="I122" t="str">
            <v>Idom</v>
          </cell>
          <cell r="J122" t="str">
            <v>Menetvég</v>
          </cell>
          <cell r="K122" t="str">
            <v>S-Press PLUS</v>
          </cell>
          <cell r="L122">
            <v>1.0900000000000001</v>
          </cell>
          <cell r="M122">
            <v>0.35455546255974857</v>
          </cell>
          <cell r="N122" t="str">
            <v>PL</v>
          </cell>
          <cell r="O122">
            <v>40063.265530815894</v>
          </cell>
          <cell r="P122"/>
          <cell r="Q122"/>
          <cell r="R122">
            <v>564.20000000000005</v>
          </cell>
        </row>
        <row r="123">
          <cell r="A123">
            <v>1070505</v>
          </cell>
          <cell r="B123" t="str">
            <v>Uponor S-Press PLUS fém 20-3/4"km</v>
          </cell>
          <cell r="C123">
            <v>1129</v>
          </cell>
          <cell r="D123" t="str">
            <v>db</v>
          </cell>
          <cell r="E123"/>
          <cell r="F123">
            <v>10</v>
          </cell>
          <cell r="G123">
            <v>80</v>
          </cell>
          <cell r="H123" t="str">
            <v>Ötrétegű</v>
          </cell>
          <cell r="I123" t="str">
            <v>Idom</v>
          </cell>
          <cell r="J123" t="str">
            <v>Menetvég</v>
          </cell>
          <cell r="K123" t="str">
            <v>S-Press PLUS</v>
          </cell>
          <cell r="L123">
            <v>1.5</v>
          </cell>
          <cell r="M123">
            <v>0.31711201132185873</v>
          </cell>
          <cell r="N123" t="str">
            <v>PL</v>
          </cell>
          <cell r="O123">
            <v>36508.468714161616</v>
          </cell>
          <cell r="P123"/>
          <cell r="Q123"/>
          <cell r="R123">
            <v>609.66000000000008</v>
          </cell>
        </row>
        <row r="124">
          <cell r="A124">
            <v>1070506</v>
          </cell>
          <cell r="B124" t="str">
            <v>Uponor S-Press PLUS fém 20-1"km</v>
          </cell>
          <cell r="C124">
            <v>2491</v>
          </cell>
          <cell r="D124" t="str">
            <v>db</v>
          </cell>
          <cell r="E124"/>
          <cell r="F124">
            <v>10</v>
          </cell>
          <cell r="G124">
            <v>40</v>
          </cell>
          <cell r="H124" t="str">
            <v>Ötrétegű</v>
          </cell>
          <cell r="I124" t="str">
            <v>Idom</v>
          </cell>
          <cell r="J124" t="str">
            <v>Menetvég</v>
          </cell>
          <cell r="K124" t="str">
            <v>S-Press PLUS</v>
          </cell>
          <cell r="L124">
            <v>2.12</v>
          </cell>
          <cell r="M124">
            <v>0.56256423306801617</v>
          </cell>
          <cell r="N124" t="str">
            <v>PL</v>
          </cell>
          <cell r="O124">
            <v>1288.0550864474435</v>
          </cell>
          <cell r="P124"/>
          <cell r="Q124"/>
          <cell r="R124">
            <v>1743.6999999999998</v>
          </cell>
        </row>
        <row r="125">
          <cell r="A125">
            <v>1070507</v>
          </cell>
          <cell r="B125" t="str">
            <v>Uponor S-Press PLUS fém 25-3/4"km</v>
          </cell>
          <cell r="C125">
            <v>1522</v>
          </cell>
          <cell r="D125" t="str">
            <v>db</v>
          </cell>
          <cell r="E125"/>
          <cell r="F125">
            <v>5</v>
          </cell>
          <cell r="G125">
            <v>40</v>
          </cell>
          <cell r="H125" t="str">
            <v>Ötrétegű</v>
          </cell>
          <cell r="I125" t="str">
            <v>Idom</v>
          </cell>
          <cell r="J125" t="str">
            <v>Menetvég</v>
          </cell>
          <cell r="K125" t="str">
            <v>S-Press PLUS</v>
          </cell>
          <cell r="L125">
            <v>1.79</v>
          </cell>
          <cell r="M125">
            <v>0.39550803101202692</v>
          </cell>
          <cell r="N125" t="str">
            <v>PL</v>
          </cell>
          <cell r="O125">
            <v>46023.276248792936</v>
          </cell>
          <cell r="P125"/>
          <cell r="Q125"/>
          <cell r="R125">
            <v>761</v>
          </cell>
        </row>
        <row r="126">
          <cell r="A126">
            <v>1070508</v>
          </cell>
          <cell r="B126" t="str">
            <v>Uponor S-Press PLUS fém 25-1"km</v>
          </cell>
          <cell r="C126">
            <v>2387</v>
          </cell>
          <cell r="D126" t="str">
            <v>db</v>
          </cell>
          <cell r="E126"/>
          <cell r="F126">
            <v>5</v>
          </cell>
          <cell r="G126">
            <v>40</v>
          </cell>
          <cell r="H126" t="str">
            <v>Ötrétegű</v>
          </cell>
          <cell r="I126" t="str">
            <v>Idom</v>
          </cell>
          <cell r="J126" t="str">
            <v>Menetvég</v>
          </cell>
          <cell r="K126" t="str">
            <v>S-Press PLUS</v>
          </cell>
          <cell r="L126">
            <v>2.71</v>
          </cell>
          <cell r="M126">
            <v>0.41646215297311728</v>
          </cell>
          <cell r="N126" t="str">
            <v>PL</v>
          </cell>
          <cell r="O126">
            <v>35309.494854993842</v>
          </cell>
          <cell r="P126"/>
          <cell r="Q126"/>
          <cell r="R126">
            <v>1169.6299999999999</v>
          </cell>
        </row>
        <row r="127">
          <cell r="A127">
            <v>1070509</v>
          </cell>
          <cell r="B127" t="str">
            <v>Uponor S-Press PLUS fém 32-1"km</v>
          </cell>
          <cell r="C127">
            <v>2422</v>
          </cell>
          <cell r="D127" t="str">
            <v>db</v>
          </cell>
          <cell r="E127"/>
          <cell r="F127">
            <v>5</v>
          </cell>
          <cell r="G127">
            <v>40</v>
          </cell>
          <cell r="H127" t="str">
            <v>Ötrétegű</v>
          </cell>
          <cell r="I127" t="str">
            <v>Idom</v>
          </cell>
          <cell r="J127" t="str">
            <v>Menetvég</v>
          </cell>
          <cell r="K127" t="str">
            <v>S-Press PLUS</v>
          </cell>
          <cell r="L127">
            <v>2.8</v>
          </cell>
          <cell r="M127">
            <v>0.40579534549701635</v>
          </cell>
          <cell r="N127" t="str">
            <v>PL</v>
          </cell>
          <cell r="O127">
            <v>38861.843249623082</v>
          </cell>
          <cell r="P127"/>
          <cell r="Q127"/>
          <cell r="R127">
            <v>1453.2</v>
          </cell>
        </row>
        <row r="128">
          <cell r="A128">
            <v>1070510</v>
          </cell>
          <cell r="B128" t="str">
            <v>Uponor S-Press PLUS fém 32-5/4"km</v>
          </cell>
          <cell r="C128">
            <v>5156</v>
          </cell>
          <cell r="D128" t="str">
            <v>db</v>
          </cell>
          <cell r="E128"/>
          <cell r="F128">
            <v>5</v>
          </cell>
          <cell r="G128">
            <v>20</v>
          </cell>
          <cell r="H128" t="str">
            <v>Ötrétegű</v>
          </cell>
          <cell r="I128" t="str">
            <v>Idom</v>
          </cell>
          <cell r="J128" t="str">
            <v>Menetvég</v>
          </cell>
          <cell r="K128" t="str">
            <v>S-Press PLUS</v>
          </cell>
          <cell r="L128">
            <v>4.47</v>
          </cell>
          <cell r="M128">
            <v>0.55439836949796129</v>
          </cell>
          <cell r="N128" t="str">
            <v>PL</v>
          </cell>
          <cell r="O128">
            <v>5322.3269640895714</v>
          </cell>
          <cell r="P128"/>
          <cell r="Q128"/>
          <cell r="R128">
            <v>2320.1999999999998</v>
          </cell>
        </row>
        <row r="129">
          <cell r="A129">
            <v>1046901</v>
          </cell>
          <cell r="B129" t="str">
            <v>Uponor S-Press fém 40-5/4"km</v>
          </cell>
          <cell r="C129">
            <v>5237</v>
          </cell>
          <cell r="D129" t="str">
            <v>db</v>
          </cell>
          <cell r="E129" t="str">
            <v/>
          </cell>
          <cell r="F129">
            <v>5</v>
          </cell>
          <cell r="G129">
            <v>5</v>
          </cell>
          <cell r="H129" t="str">
            <v>Ötrétegű</v>
          </cell>
          <cell r="I129" t="str">
            <v>Idom</v>
          </cell>
          <cell r="J129" t="str">
            <v>Menetvég</v>
          </cell>
          <cell r="K129"/>
          <cell r="L129">
            <v>5.27</v>
          </cell>
          <cell r="M129">
            <v>0.48277417838751657</v>
          </cell>
          <cell r="N129" t="str">
            <v>PL</v>
          </cell>
          <cell r="O129">
            <v>17704.760713604854</v>
          </cell>
          <cell r="P129"/>
          <cell r="Q129"/>
          <cell r="R129">
            <v>2723.2400000000002</v>
          </cell>
        </row>
        <row r="130">
          <cell r="A130">
            <v>1046902</v>
          </cell>
          <cell r="B130" t="str">
            <v>Uponor S-Press fém 40-6/4"km</v>
          </cell>
          <cell r="C130">
            <v>8064</v>
          </cell>
          <cell r="D130" t="str">
            <v>db</v>
          </cell>
          <cell r="E130" t="str">
            <v/>
          </cell>
          <cell r="F130">
            <v>5</v>
          </cell>
          <cell r="G130">
            <v>5</v>
          </cell>
          <cell r="H130" t="str">
            <v>Ötrétegű</v>
          </cell>
          <cell r="I130" t="str">
            <v>Idom</v>
          </cell>
          <cell r="J130" t="str">
            <v>Menetvég</v>
          </cell>
          <cell r="K130"/>
          <cell r="L130">
            <v>6.17</v>
          </cell>
          <cell r="M130">
            <v>0.60673363698968874</v>
          </cell>
          <cell r="N130" t="str">
            <v>PL</v>
          </cell>
          <cell r="O130">
            <v>5411.6952145049463</v>
          </cell>
          <cell r="P130"/>
          <cell r="Q130"/>
          <cell r="R130">
            <v>5644.7999999999993</v>
          </cell>
        </row>
        <row r="131">
          <cell r="A131">
            <v>1046905</v>
          </cell>
          <cell r="B131" t="str">
            <v>Uponor S-Press fém 50-6/4"km</v>
          </cell>
          <cell r="C131">
            <v>7775</v>
          </cell>
          <cell r="D131" t="str">
            <v>db</v>
          </cell>
          <cell r="E131" t="str">
            <v/>
          </cell>
          <cell r="F131">
            <v>3</v>
          </cell>
          <cell r="G131">
            <v>3</v>
          </cell>
          <cell r="H131" t="str">
            <v>Ötrétegű</v>
          </cell>
          <cell r="I131" t="str">
            <v>Idom</v>
          </cell>
          <cell r="J131" t="str">
            <v>Menetvég</v>
          </cell>
          <cell r="K131"/>
          <cell r="L131">
            <v>7.49</v>
          </cell>
          <cell r="M131">
            <v>0.50485365584223074</v>
          </cell>
          <cell r="N131" t="str">
            <v>PL</v>
          </cell>
          <cell r="O131">
            <v>15436.441167957479</v>
          </cell>
          <cell r="P131"/>
          <cell r="Q131"/>
          <cell r="R131">
            <v>5442.5</v>
          </cell>
        </row>
        <row r="132">
          <cell r="A132">
            <v>1046906</v>
          </cell>
          <cell r="B132" t="str">
            <v>Uponor S-Press fém 50-2"km</v>
          </cell>
          <cell r="C132">
            <v>12585</v>
          </cell>
          <cell r="D132" t="str">
            <v>db</v>
          </cell>
          <cell r="E132" t="str">
            <v/>
          </cell>
          <cell r="F132">
            <v>3</v>
          </cell>
          <cell r="G132">
            <v>3</v>
          </cell>
          <cell r="H132" t="str">
            <v>Ötrétegű</v>
          </cell>
          <cell r="I132" t="str">
            <v>Idom</v>
          </cell>
          <cell r="J132" t="str">
            <v>Menetvég</v>
          </cell>
          <cell r="K132"/>
          <cell r="L132">
            <v>13.24</v>
          </cell>
          <cell r="M132">
            <v>0.45926196057521873</v>
          </cell>
          <cell r="N132" t="str">
            <v>PL</v>
          </cell>
          <cell r="O132">
            <v>6558.3680544146573</v>
          </cell>
          <cell r="P132"/>
          <cell r="Q132"/>
          <cell r="R132">
            <v>8809.5</v>
          </cell>
        </row>
        <row r="133">
          <cell r="A133">
            <v>1032895</v>
          </cell>
          <cell r="B133" t="str">
            <v>Uponor S-Press fém 63-2" km</v>
          </cell>
          <cell r="C133">
            <v>19994</v>
          </cell>
          <cell r="D133" t="str">
            <v>db</v>
          </cell>
          <cell r="E133"/>
          <cell r="F133">
            <v>1</v>
          </cell>
          <cell r="G133">
            <v>1</v>
          </cell>
          <cell r="H133" t="str">
            <v>Ötrétegű</v>
          </cell>
          <cell r="I133" t="str">
            <v>Idom</v>
          </cell>
          <cell r="J133" t="str">
            <v>Menetvég</v>
          </cell>
          <cell r="K133" t="str">
            <v>S-Press</v>
          </cell>
          <cell r="L133">
            <v>17.75</v>
          </cell>
          <cell r="M133">
            <v>0.54369962418349571</v>
          </cell>
          <cell r="N133" t="str">
            <v>PL</v>
          </cell>
          <cell r="O133">
            <v>15961.843262564415</v>
          </cell>
          <cell r="P133"/>
          <cell r="Q133"/>
          <cell r="R133">
            <v>12996.1</v>
          </cell>
        </row>
        <row r="134">
          <cell r="A134">
            <v>1032896</v>
          </cell>
          <cell r="B134" t="str">
            <v>Uponor S-Press fém 75-5/2" km</v>
          </cell>
          <cell r="C134">
            <v>23750</v>
          </cell>
          <cell r="D134" t="str">
            <v>db</v>
          </cell>
          <cell r="E134"/>
          <cell r="F134">
            <v>1</v>
          </cell>
          <cell r="G134">
            <v>1</v>
          </cell>
          <cell r="H134" t="str">
            <v>Ötrétegű</v>
          </cell>
          <cell r="I134" t="str">
            <v>Idom</v>
          </cell>
          <cell r="J134" t="str">
            <v>Menetvég</v>
          </cell>
          <cell r="K134" t="str">
            <v>S-Press</v>
          </cell>
          <cell r="L134">
            <v>21.83</v>
          </cell>
          <cell r="M134">
            <v>0.52756476712643718</v>
          </cell>
          <cell r="N134" t="str">
            <v>PL</v>
          </cell>
          <cell r="O134">
            <v>3727.16452000861</v>
          </cell>
          <cell r="P134"/>
          <cell r="Q134"/>
          <cell r="R134">
            <v>15437.5</v>
          </cell>
        </row>
        <row r="135">
          <cell r="A135">
            <v>1070515</v>
          </cell>
          <cell r="B135" t="str">
            <v>Uponor S-Press PLUS fém 16-1/2"bm</v>
          </cell>
          <cell r="C135">
            <v>1237</v>
          </cell>
          <cell r="D135" t="str">
            <v>db</v>
          </cell>
          <cell r="E135"/>
          <cell r="F135">
            <v>10</v>
          </cell>
          <cell r="G135">
            <v>80</v>
          </cell>
          <cell r="H135" t="str">
            <v>Ötrétegű</v>
          </cell>
          <cell r="I135" t="str">
            <v>Idom</v>
          </cell>
          <cell r="J135" t="str">
            <v>Menetvég</v>
          </cell>
          <cell r="K135" t="str">
            <v>S-Press PLUS</v>
          </cell>
          <cell r="L135">
            <v>1.43</v>
          </cell>
          <cell r="M135">
            <v>0.40581936347011671</v>
          </cell>
          <cell r="N135" t="str">
            <v>PL</v>
          </cell>
          <cell r="O135">
            <v>17249.970667421214</v>
          </cell>
          <cell r="P135"/>
          <cell r="Q135"/>
          <cell r="R135">
            <v>865.9</v>
          </cell>
        </row>
        <row r="136">
          <cell r="A136">
            <v>1070516</v>
          </cell>
          <cell r="B136" t="str">
            <v>Uponor S-Press PLUS fém 20-1/2"bm</v>
          </cell>
          <cell r="C136">
            <v>1214</v>
          </cell>
          <cell r="D136" t="str">
            <v>db</v>
          </cell>
          <cell r="E136"/>
          <cell r="F136">
            <v>15</v>
          </cell>
          <cell r="G136">
            <v>120</v>
          </cell>
          <cell r="H136" t="str">
            <v>Ötrétegű</v>
          </cell>
          <cell r="I136" t="str">
            <v>Idom</v>
          </cell>
          <cell r="J136" t="str">
            <v>Menetvég</v>
          </cell>
          <cell r="K136" t="str">
            <v>S-Press PLUS</v>
          </cell>
          <cell r="L136">
            <v>1.52</v>
          </cell>
          <cell r="M136">
            <v>0.35645775968655424</v>
          </cell>
          <cell r="N136" t="str">
            <v>PL</v>
          </cell>
          <cell r="O136">
            <v>29189.963938666227</v>
          </cell>
          <cell r="P136"/>
          <cell r="Q136"/>
          <cell r="R136">
            <v>849.8</v>
          </cell>
        </row>
        <row r="137">
          <cell r="A137">
            <v>1070517</v>
          </cell>
          <cell r="B137" t="str">
            <v>Uponor S-Press PLUS fém 20-3/4"bm</v>
          </cell>
          <cell r="C137">
            <v>1811</v>
          </cell>
          <cell r="D137" t="str">
            <v>db</v>
          </cell>
          <cell r="E137"/>
          <cell r="F137">
            <v>10</v>
          </cell>
          <cell r="G137">
            <v>80</v>
          </cell>
          <cell r="H137" t="str">
            <v>Ötrétegű</v>
          </cell>
          <cell r="I137" t="str">
            <v>Idom</v>
          </cell>
          <cell r="J137" t="str">
            <v>Menetvég</v>
          </cell>
          <cell r="K137" t="str">
            <v>S-Press PLUS</v>
          </cell>
          <cell r="L137">
            <v>2.0099999999999998</v>
          </cell>
          <cell r="M137">
            <v>0.42953400190413449</v>
          </cell>
          <cell r="N137" t="str">
            <v>PL</v>
          </cell>
          <cell r="O137">
            <v>16969.852370444296</v>
          </cell>
          <cell r="P137"/>
          <cell r="Q137"/>
          <cell r="R137">
            <v>1267.6999999999998</v>
          </cell>
        </row>
        <row r="138">
          <cell r="A138">
            <v>1070518</v>
          </cell>
          <cell r="B138" t="str">
            <v>Uponor S-Press PLUS fém 20-1"bm</v>
          </cell>
          <cell r="C138">
            <v>3086</v>
          </cell>
          <cell r="D138" t="str">
            <v>db</v>
          </cell>
          <cell r="E138"/>
          <cell r="F138">
            <v>20</v>
          </cell>
          <cell r="G138">
            <v>80</v>
          </cell>
          <cell r="H138" t="str">
            <v>Ötrétegű</v>
          </cell>
          <cell r="I138" t="str">
            <v>Idom</v>
          </cell>
          <cell r="J138" t="str">
            <v>Menetvég</v>
          </cell>
          <cell r="K138" t="str">
            <v>S-Press PLUS</v>
          </cell>
          <cell r="L138">
            <v>2.85</v>
          </cell>
          <cell r="M138">
            <v>0.5253198235536356</v>
          </cell>
          <cell r="N138" t="str">
            <v>PL</v>
          </cell>
          <cell r="O138">
            <v>1048.108394672</v>
          </cell>
          <cell r="P138"/>
          <cell r="Q138"/>
          <cell r="R138">
            <v>2160.1999999999998</v>
          </cell>
        </row>
        <row r="139">
          <cell r="A139">
            <v>1070519</v>
          </cell>
          <cell r="B139" t="str">
            <v>Uponor S-Press PLUS fém 25-3/4"bm</v>
          </cell>
          <cell r="C139">
            <v>2253</v>
          </cell>
          <cell r="D139" t="str">
            <v>db</v>
          </cell>
          <cell r="E139"/>
          <cell r="F139">
            <v>5</v>
          </cell>
          <cell r="G139">
            <v>40</v>
          </cell>
          <cell r="H139" t="str">
            <v>Ötrétegű</v>
          </cell>
          <cell r="I139" t="str">
            <v>Idom</v>
          </cell>
          <cell r="J139" t="str">
            <v>Menetvég</v>
          </cell>
          <cell r="K139" t="str">
            <v>S-Press PLUS</v>
          </cell>
          <cell r="L139">
            <v>2.27</v>
          </cell>
          <cell r="M139">
            <v>0.48213468737268805</v>
          </cell>
          <cell r="N139" t="str">
            <v>PL</v>
          </cell>
          <cell r="O139">
            <v>29038.825173428886</v>
          </cell>
          <cell r="P139"/>
          <cell r="Q139"/>
          <cell r="R139">
            <v>1464.45</v>
          </cell>
        </row>
        <row r="140">
          <cell r="A140">
            <v>1070520</v>
          </cell>
          <cell r="B140" t="str">
            <v>Uponor S-Press PLUS fém 25-1"bm</v>
          </cell>
          <cell r="C140">
            <v>2951</v>
          </cell>
          <cell r="D140" t="str">
            <v>db</v>
          </cell>
          <cell r="E140"/>
          <cell r="F140">
            <v>5</v>
          </cell>
          <cell r="G140">
            <v>40</v>
          </cell>
          <cell r="H140" t="str">
            <v>Ötrétegű</v>
          </cell>
          <cell r="I140" t="str">
            <v>Idom</v>
          </cell>
          <cell r="J140" t="str">
            <v>Menetvég</v>
          </cell>
          <cell r="K140" t="str">
            <v>S-Press PLUS</v>
          </cell>
          <cell r="L140">
            <v>2.99</v>
          </cell>
          <cell r="M140">
            <v>0.4792201937737065</v>
          </cell>
          <cell r="N140" t="str">
            <v>PL</v>
          </cell>
          <cell r="O140">
            <v>8756.6479372091508</v>
          </cell>
          <cell r="P140"/>
          <cell r="Q140"/>
          <cell r="R140">
            <v>2065.6999999999998</v>
          </cell>
        </row>
        <row r="141">
          <cell r="A141">
            <v>1070521</v>
          </cell>
          <cell r="B141" t="str">
            <v>Uponor S-Press PLUS fém 32-1"bm</v>
          </cell>
          <cell r="C141">
            <v>3307</v>
          </cell>
          <cell r="D141" t="str">
            <v>db</v>
          </cell>
          <cell r="E141"/>
          <cell r="F141">
            <v>5</v>
          </cell>
          <cell r="G141">
            <v>40</v>
          </cell>
          <cell r="H141" t="str">
            <v>Ötrétegű</v>
          </cell>
          <cell r="I141" t="str">
            <v>Idom</v>
          </cell>
          <cell r="J141" t="str">
            <v>Menetvég</v>
          </cell>
          <cell r="K141" t="str">
            <v>S-Press PLUS</v>
          </cell>
          <cell r="L141">
            <v>3.24</v>
          </cell>
          <cell r="M141">
            <v>0.49642637898093067</v>
          </cell>
          <cell r="N141" t="str">
            <v>PL</v>
          </cell>
          <cell r="O141">
            <v>16017.157723573113</v>
          </cell>
          <cell r="P141"/>
          <cell r="Q141"/>
          <cell r="R141">
            <v>2149.5500000000002</v>
          </cell>
        </row>
        <row r="142">
          <cell r="A142">
            <v>1070522</v>
          </cell>
          <cell r="B142" t="str">
            <v>Uponor S-Press PLUS fém 32-5/4"bm</v>
          </cell>
          <cell r="C142">
            <v>6740</v>
          </cell>
          <cell r="D142" t="str">
            <v>db</v>
          </cell>
          <cell r="E142"/>
          <cell r="F142">
            <v>5</v>
          </cell>
          <cell r="G142">
            <v>20</v>
          </cell>
          <cell r="H142" t="str">
            <v>Ötrétegű</v>
          </cell>
          <cell r="I142" t="str">
            <v>Idom</v>
          </cell>
          <cell r="J142" t="str">
            <v>Menetvég</v>
          </cell>
          <cell r="K142" t="str">
            <v>S-Press PLUS</v>
          </cell>
          <cell r="L142">
            <v>6.68</v>
          </cell>
          <cell r="M142">
            <v>0.49058852601644798</v>
          </cell>
          <cell r="N142" t="str">
            <v>PL</v>
          </cell>
          <cell r="O142">
            <v>1088.1707181828613</v>
          </cell>
          <cell r="P142"/>
          <cell r="Q142"/>
          <cell r="R142">
            <v>4718</v>
          </cell>
        </row>
        <row r="143">
          <cell r="A143">
            <v>1046903</v>
          </cell>
          <cell r="B143" t="str">
            <v>Uponor S-Press fém 40-5/4"bm</v>
          </cell>
          <cell r="C143">
            <v>6106</v>
          </cell>
          <cell r="D143" t="str">
            <v>db</v>
          </cell>
          <cell r="E143" t="str">
            <v/>
          </cell>
          <cell r="F143">
            <v>5</v>
          </cell>
          <cell r="G143">
            <v>5</v>
          </cell>
          <cell r="H143" t="str">
            <v>Ötrétegű</v>
          </cell>
          <cell r="I143" t="str">
            <v>Idom</v>
          </cell>
          <cell r="J143" t="str">
            <v>Menetvég</v>
          </cell>
          <cell r="K143"/>
          <cell r="L143">
            <v>4.12</v>
          </cell>
          <cell r="M143">
            <v>0.65318923227682057</v>
          </cell>
          <cell r="N143" t="str">
            <v>PL</v>
          </cell>
          <cell r="O143">
            <v>9648.990610713583</v>
          </cell>
          <cell r="P143"/>
          <cell r="Q143"/>
          <cell r="R143">
            <v>4274.2</v>
          </cell>
        </row>
        <row r="144">
          <cell r="A144">
            <v>1046904</v>
          </cell>
          <cell r="B144" t="str">
            <v>Uponor S-Press fém 40-6/4"bm</v>
          </cell>
          <cell r="C144">
            <v>8151</v>
          </cell>
          <cell r="D144" t="str">
            <v>db</v>
          </cell>
          <cell r="E144" t="str">
            <v/>
          </cell>
          <cell r="F144">
            <v>5</v>
          </cell>
          <cell r="G144">
            <v>5</v>
          </cell>
          <cell r="H144" t="str">
            <v>Ötrétegű</v>
          </cell>
          <cell r="I144" t="str">
            <v>Idom</v>
          </cell>
          <cell r="J144" t="str">
            <v>Menetvég</v>
          </cell>
          <cell r="K144"/>
          <cell r="L144">
            <v>6.21</v>
          </cell>
          <cell r="M144">
            <v>0.60840885383867604</v>
          </cell>
          <cell r="N144" t="str">
            <v>PL</v>
          </cell>
          <cell r="O144">
            <v>954.27306612654706</v>
          </cell>
          <cell r="P144"/>
          <cell r="Q144"/>
          <cell r="R144">
            <v>5705.7</v>
          </cell>
        </row>
        <row r="145">
          <cell r="A145">
            <v>1046907</v>
          </cell>
          <cell r="B145" t="str">
            <v>Uponor S-Press fém 50-6/4"bm</v>
          </cell>
          <cell r="C145">
            <v>7357</v>
          </cell>
          <cell r="D145" t="str">
            <v>db</v>
          </cell>
          <cell r="E145" t="str">
            <v/>
          </cell>
          <cell r="F145">
            <v>3</v>
          </cell>
          <cell r="G145">
            <v>3</v>
          </cell>
          <cell r="H145" t="str">
            <v>Ötrétegű</v>
          </cell>
          <cell r="I145" t="str">
            <v>Idom</v>
          </cell>
          <cell r="J145" t="str">
            <v>Menetvég</v>
          </cell>
          <cell r="K145"/>
          <cell r="L145">
            <v>6.71</v>
          </cell>
          <cell r="M145">
            <v>0.53121476886862951</v>
          </cell>
          <cell r="N145" t="str">
            <v>PL</v>
          </cell>
          <cell r="O145">
            <v>3993.0938428720128</v>
          </cell>
          <cell r="P145"/>
          <cell r="Q145"/>
          <cell r="R145">
            <v>5149.8999999999996</v>
          </cell>
        </row>
        <row r="146">
          <cell r="A146">
            <v>1070523</v>
          </cell>
          <cell r="B146" t="str">
            <v>Uponor S-Press PLUS fém könyök 16-16</v>
          </cell>
          <cell r="C146">
            <v>1265</v>
          </cell>
          <cell r="D146" t="str">
            <v>db</v>
          </cell>
          <cell r="E146"/>
          <cell r="F146">
            <v>10</v>
          </cell>
          <cell r="G146">
            <v>80</v>
          </cell>
          <cell r="H146" t="str">
            <v>Ötrétegű</v>
          </cell>
          <cell r="I146" t="str">
            <v>Idom</v>
          </cell>
          <cell r="J146" t="str">
            <v>Könyök</v>
          </cell>
          <cell r="K146" t="str">
            <v>S-Press PLUS</v>
          </cell>
          <cell r="L146">
            <v>1.1399999999999999</v>
          </cell>
          <cell r="M146">
            <v>0.53680220568743708</v>
          </cell>
          <cell r="N146" t="str">
            <v>PL</v>
          </cell>
          <cell r="O146">
            <v>3485.5757179894181</v>
          </cell>
          <cell r="P146"/>
          <cell r="Q146"/>
          <cell r="R146">
            <v>885.5</v>
          </cell>
        </row>
        <row r="147">
          <cell r="A147">
            <v>1070524</v>
          </cell>
          <cell r="B147" t="str">
            <v>Uponor S-Press PLUS fém könyök 20-20</v>
          </cell>
          <cell r="C147">
            <v>1683</v>
          </cell>
          <cell r="D147" t="str">
            <v>db</v>
          </cell>
          <cell r="E147"/>
          <cell r="F147">
            <v>10</v>
          </cell>
          <cell r="G147">
            <v>80</v>
          </cell>
          <cell r="H147" t="str">
            <v>Ötrétegű</v>
          </cell>
          <cell r="I147" t="str">
            <v>Idom</v>
          </cell>
          <cell r="J147" t="str">
            <v>Könyök</v>
          </cell>
          <cell r="K147" t="str">
            <v>S-Press PLUS</v>
          </cell>
          <cell r="L147">
            <v>1.48</v>
          </cell>
          <cell r="M147">
            <v>0.54800903226695197</v>
          </cell>
          <cell r="N147" t="str">
            <v>PL</v>
          </cell>
          <cell r="O147">
            <v>12275.245338648561</v>
          </cell>
          <cell r="P147"/>
          <cell r="Q147"/>
          <cell r="R147">
            <v>1178.0999999999999</v>
          </cell>
        </row>
        <row r="148">
          <cell r="A148">
            <v>1070525</v>
          </cell>
          <cell r="B148" t="str">
            <v>Uponor S-Press PLUS fém könyök 25-25</v>
          </cell>
          <cell r="C148">
            <v>2980</v>
          </cell>
          <cell r="D148" t="str">
            <v>db</v>
          </cell>
          <cell r="E148"/>
          <cell r="F148">
            <v>5</v>
          </cell>
          <cell r="G148">
            <v>40</v>
          </cell>
          <cell r="H148" t="str">
            <v>Ötrétegű</v>
          </cell>
          <cell r="I148" t="str">
            <v>Idom</v>
          </cell>
          <cell r="J148" t="str">
            <v>Könyök</v>
          </cell>
          <cell r="K148" t="str">
            <v>S-Press PLUS</v>
          </cell>
          <cell r="L148">
            <v>2.66</v>
          </cell>
          <cell r="M148">
            <v>0.54120621156177351</v>
          </cell>
          <cell r="N148" t="str">
            <v>PL</v>
          </cell>
          <cell r="O148">
            <v>17164.67219012422</v>
          </cell>
          <cell r="P148"/>
          <cell r="Q148"/>
          <cell r="R148">
            <v>2086</v>
          </cell>
        </row>
        <row r="149">
          <cell r="A149">
            <v>1070526</v>
          </cell>
          <cell r="B149" t="str">
            <v>Uponor S-Press PLUS fém könyök 32-32</v>
          </cell>
          <cell r="C149">
            <v>4052</v>
          </cell>
          <cell r="D149" t="str">
            <v>db</v>
          </cell>
          <cell r="E149"/>
          <cell r="F149">
            <v>5</v>
          </cell>
          <cell r="G149">
            <v>20</v>
          </cell>
          <cell r="H149" t="str">
            <v>Ötrétegű</v>
          </cell>
          <cell r="I149" t="str">
            <v>Idom</v>
          </cell>
          <cell r="J149" t="str">
            <v>Könyök</v>
          </cell>
          <cell r="K149" t="str">
            <v>S-Press PLUS</v>
          </cell>
          <cell r="L149">
            <v>3.97</v>
          </cell>
          <cell r="M149">
            <v>0.49641448820435063</v>
          </cell>
          <cell r="N149" t="str">
            <v>PL</v>
          </cell>
          <cell r="O149">
            <v>5802.5191186282427</v>
          </cell>
          <cell r="P149"/>
          <cell r="Q149"/>
          <cell r="R149">
            <v>2836.3999999999996</v>
          </cell>
        </row>
        <row r="150">
          <cell r="A150">
            <v>1046908</v>
          </cell>
          <cell r="B150" t="str">
            <v>Uponor S-Press fém könyök 40-40</v>
          </cell>
          <cell r="C150">
            <v>10097</v>
          </cell>
          <cell r="D150" t="str">
            <v>db</v>
          </cell>
          <cell r="E150" t="str">
            <v/>
          </cell>
          <cell r="F150">
            <v>5</v>
          </cell>
          <cell r="G150">
            <v>5</v>
          </cell>
          <cell r="H150" t="str">
            <v>Ötrétegű</v>
          </cell>
          <cell r="I150" t="str">
            <v>Idom</v>
          </cell>
          <cell r="J150" t="str">
            <v>Könyök</v>
          </cell>
          <cell r="K150"/>
          <cell r="L150">
            <v>9.6</v>
          </cell>
          <cell r="M150">
            <v>0.51131272150215146</v>
          </cell>
          <cell r="N150" t="str">
            <v>PL</v>
          </cell>
          <cell r="O150">
            <v>5427.6610474612062</v>
          </cell>
          <cell r="P150"/>
          <cell r="Q150"/>
          <cell r="R150">
            <v>7067.9</v>
          </cell>
        </row>
        <row r="151">
          <cell r="A151">
            <v>1046911</v>
          </cell>
          <cell r="B151" t="str">
            <v>Uponor S-Press fém könyök 50-50</v>
          </cell>
          <cell r="C151">
            <v>11745</v>
          </cell>
          <cell r="D151" t="str">
            <v>db</v>
          </cell>
          <cell r="E151" t="str">
            <v/>
          </cell>
          <cell r="F151">
            <v>3</v>
          </cell>
          <cell r="G151">
            <v>3</v>
          </cell>
          <cell r="H151" t="str">
            <v>Ötrétegű</v>
          </cell>
          <cell r="I151" t="str">
            <v>Idom</v>
          </cell>
          <cell r="J151" t="str">
            <v>Könyök</v>
          </cell>
          <cell r="K151"/>
          <cell r="L151">
            <v>11.98</v>
          </cell>
          <cell r="M151">
            <v>0.47572885711212698</v>
          </cell>
          <cell r="N151" t="str">
            <v>PL</v>
          </cell>
          <cell r="O151">
            <v>3992.8134382126968</v>
          </cell>
          <cell r="P151"/>
          <cell r="Q151"/>
          <cell r="R151">
            <v>7634.25</v>
          </cell>
        </row>
        <row r="152">
          <cell r="A152">
            <v>1070531</v>
          </cell>
          <cell r="B152" t="str">
            <v>Uponor S-Press PLUS fém könyök 16-3/8"km</v>
          </cell>
          <cell r="C152">
            <v>1384</v>
          </cell>
          <cell r="D152" t="str">
            <v>db</v>
          </cell>
          <cell r="E152"/>
          <cell r="F152">
            <v>10</v>
          </cell>
          <cell r="G152">
            <v>80</v>
          </cell>
          <cell r="H152" t="str">
            <v>Ötrétegű</v>
          </cell>
          <cell r="I152" t="str">
            <v>Idom</v>
          </cell>
          <cell r="J152" t="str">
            <v>Menetes Könyök</v>
          </cell>
          <cell r="K152" t="str">
            <v>S-Press PLUS</v>
          </cell>
          <cell r="L152">
            <v>1.05</v>
          </cell>
          <cell r="M152">
            <v>0.61005319548241688</v>
          </cell>
          <cell r="N152" t="str">
            <v>PL</v>
          </cell>
          <cell r="O152">
            <v>17.715453948324001</v>
          </cell>
          <cell r="P152"/>
          <cell r="Q152"/>
          <cell r="R152">
            <v>1384</v>
          </cell>
        </row>
        <row r="153">
          <cell r="A153">
            <v>1070532</v>
          </cell>
          <cell r="B153" t="str">
            <v>Uponor S-Press PLUS fém könyök 16-1/2"km</v>
          </cell>
          <cell r="C153">
            <v>883</v>
          </cell>
          <cell r="D153" t="str">
            <v>db</v>
          </cell>
          <cell r="E153"/>
          <cell r="F153">
            <v>10</v>
          </cell>
          <cell r="G153">
            <v>80</v>
          </cell>
          <cell r="H153" t="str">
            <v>Ötrétegű</v>
          </cell>
          <cell r="I153" t="str">
            <v>Idom</v>
          </cell>
          <cell r="J153" t="str">
            <v>Menetes Könyök</v>
          </cell>
          <cell r="K153" t="str">
            <v>S-Press PLUS</v>
          </cell>
          <cell r="L153">
            <v>0.96</v>
          </cell>
          <cell r="M153">
            <v>0.44119190815483844</v>
          </cell>
          <cell r="N153" t="str">
            <v>PL</v>
          </cell>
          <cell r="O153">
            <v>2296.7360393308154</v>
          </cell>
          <cell r="P153"/>
          <cell r="Q153"/>
          <cell r="R153">
            <v>618.09999999999991</v>
          </cell>
        </row>
        <row r="154">
          <cell r="A154">
            <v>1070533</v>
          </cell>
          <cell r="B154" t="str">
            <v>Uponor S-Press PLUS fém könyök 20-1/2"km</v>
          </cell>
          <cell r="C154">
            <v>1289</v>
          </cell>
          <cell r="D154" t="str">
            <v>db</v>
          </cell>
          <cell r="E154"/>
          <cell r="F154">
            <v>10</v>
          </cell>
          <cell r="G154">
            <v>80</v>
          </cell>
          <cell r="H154" t="str">
            <v>Ötrétegű</v>
          </cell>
          <cell r="I154" t="str">
            <v>Idom</v>
          </cell>
          <cell r="J154" t="str">
            <v>Menetes Könyök</v>
          </cell>
          <cell r="K154" t="str">
            <v>S-Press PLUS</v>
          </cell>
          <cell r="L154">
            <v>1.85</v>
          </cell>
          <cell r="M154">
            <v>0.26231497411295601</v>
          </cell>
          <cell r="N154" t="str">
            <v>PL</v>
          </cell>
          <cell r="O154">
            <v>3185.2075223621259</v>
          </cell>
          <cell r="P154"/>
          <cell r="Q154"/>
          <cell r="R154">
            <v>966.75</v>
          </cell>
        </row>
        <row r="155">
          <cell r="A155">
            <v>1070534</v>
          </cell>
          <cell r="B155" t="str">
            <v>Uponor S-Press PLUS fém könyök 20-3/4"km</v>
          </cell>
          <cell r="C155">
            <v>1210</v>
          </cell>
          <cell r="D155" t="str">
            <v>db</v>
          </cell>
          <cell r="E155"/>
          <cell r="F155">
            <v>10</v>
          </cell>
          <cell r="G155">
            <v>80</v>
          </cell>
          <cell r="H155" t="str">
            <v>Ötrétegű</v>
          </cell>
          <cell r="I155" t="str">
            <v>Idom</v>
          </cell>
          <cell r="J155" t="str">
            <v>Menetes Könyök</v>
          </cell>
          <cell r="K155" t="str">
            <v>S-Press PLUS</v>
          </cell>
          <cell r="L155">
            <v>1.68</v>
          </cell>
          <cell r="M155">
            <v>0.28636512072418507</v>
          </cell>
          <cell r="N155" t="str">
            <v>PL</v>
          </cell>
          <cell r="O155">
            <v>802.26319859399507</v>
          </cell>
          <cell r="P155"/>
          <cell r="Q155"/>
          <cell r="R155">
            <v>871.19999999999993</v>
          </cell>
        </row>
        <row r="156">
          <cell r="A156">
            <v>1070535</v>
          </cell>
          <cell r="B156" t="str">
            <v>Uponor S-Press PLUS fém könyök 25-3/4"km</v>
          </cell>
          <cell r="C156">
            <v>2069</v>
          </cell>
          <cell r="D156" t="str">
            <v>db</v>
          </cell>
          <cell r="E156"/>
          <cell r="F156">
            <v>5</v>
          </cell>
          <cell r="G156">
            <v>40</v>
          </cell>
          <cell r="H156" t="str">
            <v>Ötrétegű</v>
          </cell>
          <cell r="I156" t="str">
            <v>Idom</v>
          </cell>
          <cell r="J156" t="str">
            <v>Menetes Könyök</v>
          </cell>
          <cell r="K156" t="str">
            <v>S-Press PLUS</v>
          </cell>
          <cell r="L156">
            <v>2.31</v>
          </cell>
          <cell r="M156">
            <v>0.42614304959152405</v>
          </cell>
          <cell r="N156" t="str">
            <v>PL</v>
          </cell>
          <cell r="O156">
            <v>637.13681544364806</v>
          </cell>
          <cell r="P156"/>
          <cell r="Q156"/>
          <cell r="R156">
            <v>1241.3999999999999</v>
          </cell>
        </row>
        <row r="157">
          <cell r="A157">
            <v>1070536</v>
          </cell>
          <cell r="B157" t="str">
            <v>Uponor S-Press PLUS fém könyök 25-1"km</v>
          </cell>
          <cell r="C157">
            <v>3497</v>
          </cell>
          <cell r="D157" t="str">
            <v>db</v>
          </cell>
          <cell r="E157"/>
          <cell r="F157">
            <v>5</v>
          </cell>
          <cell r="G157">
            <v>40</v>
          </cell>
          <cell r="H157" t="str">
            <v>Ötrétegű</v>
          </cell>
          <cell r="I157" t="str">
            <v>Idom</v>
          </cell>
          <cell r="J157" t="str">
            <v>Menetes Könyök</v>
          </cell>
          <cell r="K157" t="str">
            <v>S-Press PLUS</v>
          </cell>
          <cell r="L157">
            <v>4.7</v>
          </cell>
          <cell r="M157">
            <v>0.3091967335196224</v>
          </cell>
          <cell r="N157" t="str">
            <v>PL</v>
          </cell>
          <cell r="O157">
            <v>592.13988889258792</v>
          </cell>
          <cell r="P157"/>
          <cell r="Q157"/>
          <cell r="R157">
            <v>2447.8999999999996</v>
          </cell>
        </row>
        <row r="158">
          <cell r="A158">
            <v>1070537</v>
          </cell>
          <cell r="B158" t="str">
            <v>Uponor S-Press PLUS fém könyök 32-1"km</v>
          </cell>
          <cell r="C158">
            <v>3203</v>
          </cell>
          <cell r="D158" t="str">
            <v>db</v>
          </cell>
          <cell r="E158"/>
          <cell r="F158">
            <v>5</v>
          </cell>
          <cell r="G158">
            <v>20</v>
          </cell>
          <cell r="H158" t="str">
            <v>Ötrétegű</v>
          </cell>
          <cell r="I158" t="str">
            <v>Idom</v>
          </cell>
          <cell r="J158" t="str">
            <v>Menetes Könyök</v>
          </cell>
          <cell r="K158" t="str">
            <v>S-Press PLUS</v>
          </cell>
          <cell r="L158">
            <v>4.49</v>
          </cell>
          <cell r="M158">
            <v>0.27948743447036739</v>
          </cell>
          <cell r="N158" t="str">
            <v>PL</v>
          </cell>
          <cell r="O158">
            <v>502.62478113613042</v>
          </cell>
          <cell r="P158"/>
          <cell r="Q158"/>
          <cell r="R158">
            <v>2402.25</v>
          </cell>
        </row>
        <row r="159">
          <cell r="A159">
            <v>1070539</v>
          </cell>
          <cell r="B159" t="str">
            <v>Uponor S-Press PLUS fém könyök 16-1/2"bm</v>
          </cell>
          <cell r="C159">
            <v>1295</v>
          </cell>
          <cell r="D159" t="str">
            <v>db</v>
          </cell>
          <cell r="E159"/>
          <cell r="F159">
            <v>10</v>
          </cell>
          <cell r="G159">
            <v>80</v>
          </cell>
          <cell r="H159" t="str">
            <v>Ötrétegű</v>
          </cell>
          <cell r="I159" t="str">
            <v>Idom</v>
          </cell>
          <cell r="J159" t="str">
            <v>Menetes Könyök</v>
          </cell>
          <cell r="K159" t="str">
            <v>S-Press PLUS</v>
          </cell>
          <cell r="L159">
            <v>1.29</v>
          </cell>
          <cell r="M159">
            <v>0.48799747974737107</v>
          </cell>
          <cell r="N159" t="str">
            <v>PL</v>
          </cell>
          <cell r="O159">
            <v>4273.5288757028902</v>
          </cell>
          <cell r="P159"/>
          <cell r="Q159"/>
          <cell r="R159">
            <v>906.49999999999989</v>
          </cell>
        </row>
        <row r="160">
          <cell r="A160">
            <v>1070540</v>
          </cell>
          <cell r="B160" t="str">
            <v>Uponor S-Press PLUS fém könyök 20-1/2"bm</v>
          </cell>
          <cell r="C160">
            <v>1555</v>
          </cell>
          <cell r="D160" t="str">
            <v>db</v>
          </cell>
          <cell r="E160"/>
          <cell r="F160">
            <v>10</v>
          </cell>
          <cell r="G160">
            <v>80</v>
          </cell>
          <cell r="H160" t="str">
            <v>Ötrétegű</v>
          </cell>
          <cell r="I160" t="str">
            <v>Idom</v>
          </cell>
          <cell r="J160" t="str">
            <v>Menetes Könyök</v>
          </cell>
          <cell r="K160" t="str">
            <v>S-Press PLUS</v>
          </cell>
          <cell r="L160">
            <v>1.71</v>
          </cell>
          <cell r="M160">
            <v>0.4347795403806507</v>
          </cell>
          <cell r="N160" t="str">
            <v>PL</v>
          </cell>
          <cell r="O160">
            <v>2270.4233003430877</v>
          </cell>
          <cell r="P160"/>
          <cell r="Q160"/>
          <cell r="R160">
            <v>1088.5</v>
          </cell>
        </row>
        <row r="161">
          <cell r="A161">
            <v>1070541</v>
          </cell>
          <cell r="B161" t="str">
            <v>Uponor S-Press PLUS fém könyök 20-3/4"bm</v>
          </cell>
          <cell r="C161">
            <v>2001</v>
          </cell>
          <cell r="D161" t="str">
            <v>db</v>
          </cell>
          <cell r="E161"/>
          <cell r="F161">
            <v>10</v>
          </cell>
          <cell r="G161">
            <v>40</v>
          </cell>
          <cell r="H161" t="str">
            <v>Ötrétegű</v>
          </cell>
          <cell r="I161" t="str">
            <v>Idom</v>
          </cell>
          <cell r="J161" t="str">
            <v>Menetes Könyök</v>
          </cell>
          <cell r="K161" t="str">
            <v>S-Press PLUS</v>
          </cell>
          <cell r="L161">
            <v>2</v>
          </cell>
          <cell r="M161">
            <v>0.48626983893545139</v>
          </cell>
          <cell r="N161" t="str">
            <v>PL</v>
          </cell>
          <cell r="O161">
            <v>230.39223279556199</v>
          </cell>
          <cell r="P161"/>
          <cell r="Q161"/>
          <cell r="R161">
            <v>1400.6999999999998</v>
          </cell>
        </row>
        <row r="162">
          <cell r="A162">
            <v>1070542</v>
          </cell>
          <cell r="B162" t="str">
            <v>Uponor S-Press PLUS fém könyök 25-3/4"bm</v>
          </cell>
          <cell r="C162">
            <v>2641</v>
          </cell>
          <cell r="D162" t="str">
            <v>db</v>
          </cell>
          <cell r="E162"/>
          <cell r="F162">
            <v>5</v>
          </cell>
          <cell r="G162">
            <v>20</v>
          </cell>
          <cell r="H162" t="str">
            <v>Ötrétegű</v>
          </cell>
          <cell r="I162" t="str">
            <v>Idom</v>
          </cell>
          <cell r="J162" t="str">
            <v>Menetes Könyök</v>
          </cell>
          <cell r="K162" t="str">
            <v>S-Press PLUS</v>
          </cell>
          <cell r="L162">
            <v>2.4900000000000002</v>
          </cell>
          <cell r="M162">
            <v>0.51540034263489143</v>
          </cell>
          <cell r="N162" t="str">
            <v>PL</v>
          </cell>
          <cell r="O162">
            <v>1473.7775130244318</v>
          </cell>
          <cell r="P162"/>
          <cell r="Q162"/>
          <cell r="R162">
            <v>1716.65</v>
          </cell>
        </row>
        <row r="163">
          <cell r="A163">
            <v>1070543</v>
          </cell>
          <cell r="B163" t="str">
            <v>Uponor S-Press PLUS fém könyök 25-1"bm</v>
          </cell>
          <cell r="C163">
            <v>4140</v>
          </cell>
          <cell r="D163" t="str">
            <v>db</v>
          </cell>
          <cell r="E163"/>
          <cell r="F163">
            <v>5</v>
          </cell>
          <cell r="G163">
            <v>20</v>
          </cell>
          <cell r="H163" t="str">
            <v>Ötrétegű</v>
          </cell>
          <cell r="I163" t="str">
            <v>Idom</v>
          </cell>
          <cell r="J163" t="str">
            <v>Menetes Könyök</v>
          </cell>
          <cell r="K163" t="str">
            <v>S-Press PLUS</v>
          </cell>
          <cell r="L163">
            <v>4.32</v>
          </cell>
          <cell r="M163">
            <v>0.46366571184861127</v>
          </cell>
          <cell r="N163" t="str">
            <v>PL</v>
          </cell>
          <cell r="O163">
            <v>339.38515027976081</v>
          </cell>
          <cell r="P163"/>
          <cell r="Q163"/>
          <cell r="R163">
            <v>2898</v>
          </cell>
        </row>
        <row r="164">
          <cell r="A164">
            <v>1070544</v>
          </cell>
          <cell r="B164" t="str">
            <v>Uponor S-Press PLUS fém könyök 32-1"bm</v>
          </cell>
          <cell r="C164">
            <v>4065</v>
          </cell>
          <cell r="D164" t="str">
            <v>db</v>
          </cell>
          <cell r="E164"/>
          <cell r="F164">
            <v>5</v>
          </cell>
          <cell r="G164">
            <v>20</v>
          </cell>
          <cell r="H164" t="str">
            <v>Ötrétegű</v>
          </cell>
          <cell r="I164" t="str">
            <v>Idom</v>
          </cell>
          <cell r="J164" t="str">
            <v>Menetes Könyök</v>
          </cell>
          <cell r="K164" t="str">
            <v>S-Press PLUS</v>
          </cell>
          <cell r="L164">
            <v>5.17</v>
          </cell>
          <cell r="M164">
            <v>0.34629448335299673</v>
          </cell>
          <cell r="N164" t="str">
            <v>PL</v>
          </cell>
          <cell r="O164">
            <v>650.42119883561986</v>
          </cell>
          <cell r="P164"/>
          <cell r="Q164"/>
          <cell r="R164">
            <v>2886.1499999999996</v>
          </cell>
        </row>
        <row r="165">
          <cell r="A165">
            <v>1046909</v>
          </cell>
          <cell r="B165" t="str">
            <v>Uponor S-Press fém könyök 40-5/4"km</v>
          </cell>
          <cell r="C165">
            <v>7643</v>
          </cell>
          <cell r="D165" t="str">
            <v>db</v>
          </cell>
          <cell r="E165" t="str">
            <v/>
          </cell>
          <cell r="F165">
            <v>5</v>
          </cell>
          <cell r="G165">
            <v>5</v>
          </cell>
          <cell r="H165" t="str">
            <v>Ötrétegű</v>
          </cell>
          <cell r="I165" t="str">
            <v>Idom</v>
          </cell>
          <cell r="J165" t="str">
            <v>Menetes könyök</v>
          </cell>
          <cell r="K165"/>
          <cell r="L165">
            <v>7.39</v>
          </cell>
          <cell r="M165">
            <v>0.50302706748499959</v>
          </cell>
          <cell r="N165" t="str">
            <v>PL</v>
          </cell>
          <cell r="O165">
            <v>198.095597235382</v>
          </cell>
          <cell r="P165"/>
          <cell r="Q165"/>
          <cell r="R165">
            <v>5350.0999999999995</v>
          </cell>
        </row>
        <row r="166">
          <cell r="A166">
            <v>1046910</v>
          </cell>
          <cell r="B166" t="str">
            <v>Uponor S-Press fém könyök 40-6/4"bm</v>
          </cell>
          <cell r="C166">
            <v>7887</v>
          </cell>
          <cell r="D166" t="str">
            <v>db</v>
          </cell>
          <cell r="E166" t="str">
            <v/>
          </cell>
          <cell r="F166">
            <v>5</v>
          </cell>
          <cell r="G166">
            <v>5</v>
          </cell>
          <cell r="H166" t="str">
            <v>Ötrétegű</v>
          </cell>
          <cell r="I166" t="str">
            <v>Idom</v>
          </cell>
          <cell r="J166" t="str">
            <v>Menetes könyök</v>
          </cell>
          <cell r="K166"/>
          <cell r="L166">
            <v>8.92</v>
          </cell>
          <cell r="M166">
            <v>0.41869351170101166</v>
          </cell>
          <cell r="N166" t="str">
            <v>PL</v>
          </cell>
          <cell r="O166">
            <v>122.93209869118201</v>
          </cell>
          <cell r="P166"/>
          <cell r="Q166"/>
          <cell r="R166">
            <v>5520.9</v>
          </cell>
        </row>
        <row r="167">
          <cell r="A167">
            <v>1046912</v>
          </cell>
          <cell r="B167" t="str">
            <v>Uponor S-Press fém könyök 50-6/4"bm</v>
          </cell>
          <cell r="C167">
            <v>9617</v>
          </cell>
          <cell r="D167" t="str">
            <v>db</v>
          </cell>
          <cell r="E167" t="str">
            <v/>
          </cell>
          <cell r="F167">
            <v>3</v>
          </cell>
          <cell r="G167">
            <v>3</v>
          </cell>
          <cell r="H167" t="str">
            <v>Ötrétegű</v>
          </cell>
          <cell r="I167" t="str">
            <v>Idom</v>
          </cell>
          <cell r="J167" t="str">
            <v>Menetes könyök</v>
          </cell>
          <cell r="K167"/>
          <cell r="L167">
            <v>10.130000000000001</v>
          </cell>
          <cell r="M167">
            <v>0.45859534419780912</v>
          </cell>
          <cell r="N167" t="str">
            <v>PL</v>
          </cell>
          <cell r="O167">
            <v>78.648633598867207</v>
          </cell>
          <cell r="P167"/>
          <cell r="Q167"/>
          <cell r="R167">
            <v>6731.9</v>
          </cell>
        </row>
        <row r="168">
          <cell r="A168">
            <v>1070545</v>
          </cell>
          <cell r="B168" t="str">
            <v>Uponor S-Press PLUS fém 45° 25-25</v>
          </cell>
          <cell r="C168">
            <v>4640</v>
          </cell>
          <cell r="D168" t="str">
            <v>db</v>
          </cell>
          <cell r="E168"/>
          <cell r="F168">
            <v>5</v>
          </cell>
          <cell r="G168">
            <v>20</v>
          </cell>
          <cell r="H168" t="str">
            <v>Ötrétegű</v>
          </cell>
          <cell r="I168" t="str">
            <v>Idom</v>
          </cell>
          <cell r="J168" t="str">
            <v>45°</v>
          </cell>
          <cell r="K168" t="str">
            <v>S-Press PLUS</v>
          </cell>
          <cell r="L168">
            <v>3.95</v>
          </cell>
          <cell r="M168">
            <v>0.56244638938080393</v>
          </cell>
          <cell r="N168" t="str">
            <v>PL</v>
          </cell>
          <cell r="O168">
            <v>1577.8153099888218</v>
          </cell>
          <cell r="P168"/>
          <cell r="Q168"/>
          <cell r="R168">
            <v>4640</v>
          </cell>
        </row>
        <row r="169">
          <cell r="A169">
            <v>1070546</v>
          </cell>
          <cell r="B169" t="str">
            <v>Uponor S-Press PLUS fém 45° 32-32</v>
          </cell>
          <cell r="C169">
            <v>5814</v>
          </cell>
          <cell r="D169" t="str">
            <v>db</v>
          </cell>
          <cell r="E169"/>
          <cell r="F169">
            <v>5</v>
          </cell>
          <cell r="G169">
            <v>20</v>
          </cell>
          <cell r="H169" t="str">
            <v>Ötrétegű</v>
          </cell>
          <cell r="I169" t="str">
            <v>Idom</v>
          </cell>
          <cell r="J169" t="str">
            <v>45°</v>
          </cell>
          <cell r="K169" t="str">
            <v>S-Press PLUS</v>
          </cell>
          <cell r="L169">
            <v>5.51</v>
          </cell>
          <cell r="M169">
            <v>0.51288811247688415</v>
          </cell>
          <cell r="N169" t="str">
            <v>PL</v>
          </cell>
          <cell r="O169">
            <v>5596.0015486478824</v>
          </cell>
          <cell r="P169"/>
          <cell r="Q169"/>
          <cell r="R169">
            <v>5814</v>
          </cell>
        </row>
        <row r="170">
          <cell r="A170">
            <v>1046913</v>
          </cell>
          <cell r="B170" t="str">
            <v>Uponor S-Press fém 45° 40-40</v>
          </cell>
          <cell r="C170">
            <v>7524</v>
          </cell>
          <cell r="D170" t="str">
            <v>db</v>
          </cell>
          <cell r="E170" t="str">
            <v/>
          </cell>
          <cell r="F170">
            <v>5</v>
          </cell>
          <cell r="G170">
            <v>5</v>
          </cell>
          <cell r="H170" t="str">
            <v>Ötrétegű</v>
          </cell>
          <cell r="I170" t="str">
            <v>Idom</v>
          </cell>
          <cell r="J170" t="str">
            <v>45°</v>
          </cell>
          <cell r="K170"/>
          <cell r="L170">
            <v>7.72</v>
          </cell>
          <cell r="M170">
            <v>0.4726236254864401</v>
          </cell>
          <cell r="N170" t="str">
            <v>PL</v>
          </cell>
          <cell r="O170">
            <v>186.3220593118896</v>
          </cell>
          <cell r="P170"/>
          <cell r="Q170"/>
          <cell r="R170">
            <v>7524</v>
          </cell>
        </row>
        <row r="171">
          <cell r="A171">
            <v>1046914</v>
          </cell>
          <cell r="B171" t="str">
            <v>Uponor S-Press fém 45° 50-50</v>
          </cell>
          <cell r="C171">
            <v>12418</v>
          </cell>
          <cell r="D171" t="str">
            <v>db</v>
          </cell>
          <cell r="E171" t="str">
            <v/>
          </cell>
          <cell r="F171">
            <v>3</v>
          </cell>
          <cell r="G171">
            <v>3</v>
          </cell>
          <cell r="H171" t="str">
            <v>Ötrétegű</v>
          </cell>
          <cell r="I171" t="str">
            <v>Idom</v>
          </cell>
          <cell r="J171" t="str">
            <v>45°</v>
          </cell>
          <cell r="K171"/>
          <cell r="L171">
            <v>9.89</v>
          </cell>
          <cell r="M171">
            <v>0.59064811655863658</v>
          </cell>
          <cell r="N171" t="str">
            <v>PL</v>
          </cell>
          <cell r="O171">
            <v>467.96501137854602</v>
          </cell>
          <cell r="P171"/>
          <cell r="Q171"/>
          <cell r="R171">
            <v>12418</v>
          </cell>
        </row>
        <row r="172">
          <cell r="A172">
            <v>1070547</v>
          </cell>
          <cell r="B172" t="str">
            <v>Uponor S-Press PLUS fém toldó 16-16</v>
          </cell>
          <cell r="C172">
            <v>1525</v>
          </cell>
          <cell r="D172" t="str">
            <v>db</v>
          </cell>
          <cell r="E172"/>
          <cell r="F172">
            <v>10</v>
          </cell>
          <cell r="G172">
            <v>80</v>
          </cell>
          <cell r="H172" t="str">
            <v>Ötrétegű</v>
          </cell>
          <cell r="I172" t="str">
            <v>Idom</v>
          </cell>
          <cell r="J172" t="str">
            <v>Toldó</v>
          </cell>
          <cell r="K172" t="str">
            <v>S-Press PLUS</v>
          </cell>
          <cell r="L172">
            <v>1.22</v>
          </cell>
          <cell r="M172">
            <v>0.5888103790839353</v>
          </cell>
          <cell r="N172" t="str">
            <v>PL</v>
          </cell>
          <cell r="O172">
            <v>3293.7828341739942</v>
          </cell>
          <cell r="P172"/>
          <cell r="Q172"/>
          <cell r="R172">
            <v>1067.5</v>
          </cell>
        </row>
        <row r="173">
          <cell r="A173">
            <v>1070548</v>
          </cell>
          <cell r="B173" t="str">
            <v>Uponor S-Press PLUS fém toldó 20-20</v>
          </cell>
          <cell r="C173">
            <v>1553</v>
          </cell>
          <cell r="D173" t="str">
            <v>db</v>
          </cell>
          <cell r="E173"/>
          <cell r="F173">
            <v>10</v>
          </cell>
          <cell r="G173">
            <v>80</v>
          </cell>
          <cell r="H173" t="str">
            <v>Ötrétegű</v>
          </cell>
          <cell r="I173" t="str">
            <v>Idom</v>
          </cell>
          <cell r="J173" t="str">
            <v>Toldó</v>
          </cell>
          <cell r="K173" t="str">
            <v>S-Press PLUS</v>
          </cell>
          <cell r="L173">
            <v>1.39</v>
          </cell>
          <cell r="M173">
            <v>0.53996009894290886</v>
          </cell>
          <cell r="N173" t="str">
            <v>PL</v>
          </cell>
          <cell r="O173">
            <v>2900.5270537042443</v>
          </cell>
          <cell r="P173"/>
          <cell r="Q173"/>
          <cell r="R173">
            <v>1087.0999999999999</v>
          </cell>
        </row>
        <row r="174">
          <cell r="A174">
            <v>1070549</v>
          </cell>
          <cell r="B174" t="str">
            <v>Uponor S-Press PLUS fém toldó 25-25</v>
          </cell>
          <cell r="C174">
            <v>2952</v>
          </cell>
          <cell r="D174" t="str">
            <v>db</v>
          </cell>
          <cell r="E174"/>
          <cell r="F174">
            <v>5</v>
          </cell>
          <cell r="G174">
            <v>40</v>
          </cell>
          <cell r="H174" t="str">
            <v>Ötrétegű</v>
          </cell>
          <cell r="I174" t="str">
            <v>Idom</v>
          </cell>
          <cell r="J174" t="str">
            <v>Toldó</v>
          </cell>
          <cell r="K174" t="str">
            <v>S-Press PLUS</v>
          </cell>
          <cell r="L174">
            <v>2.2799999999999998</v>
          </cell>
          <cell r="M174">
            <v>0.60301815053835217</v>
          </cell>
          <cell r="N174" t="str">
            <v>PL</v>
          </cell>
          <cell r="O174">
            <v>2353.0394500016196</v>
          </cell>
          <cell r="P174"/>
          <cell r="Q174"/>
          <cell r="R174">
            <v>2066.4</v>
          </cell>
        </row>
        <row r="175">
          <cell r="A175">
            <v>1070550</v>
          </cell>
          <cell r="B175" t="str">
            <v>Uponor S-Press PLUS fém toldó 32-32</v>
          </cell>
          <cell r="C175">
            <v>4098</v>
          </cell>
          <cell r="D175" t="str">
            <v>db</v>
          </cell>
          <cell r="E175"/>
          <cell r="F175">
            <v>5</v>
          </cell>
          <cell r="G175">
            <v>40</v>
          </cell>
          <cell r="H175" t="str">
            <v>Ötrétegű</v>
          </cell>
          <cell r="I175" t="str">
            <v>Idom</v>
          </cell>
          <cell r="J175" t="str">
            <v>Toldó</v>
          </cell>
          <cell r="K175" t="str">
            <v>S-Press PLUS</v>
          </cell>
          <cell r="L175">
            <v>3.06</v>
          </cell>
          <cell r="M175">
            <v>0.61620295265887082</v>
          </cell>
          <cell r="N175" t="str">
            <v>PL</v>
          </cell>
          <cell r="O175">
            <v>1486.6464202680841</v>
          </cell>
          <cell r="P175"/>
          <cell r="Q175"/>
          <cell r="R175">
            <v>2868.6</v>
          </cell>
        </row>
        <row r="176">
          <cell r="A176">
            <v>1046932</v>
          </cell>
          <cell r="B176" t="str">
            <v>Uponor S-Press fém toldó 40-40</v>
          </cell>
          <cell r="C176">
            <v>4170</v>
          </cell>
          <cell r="D176" t="str">
            <v>db</v>
          </cell>
          <cell r="E176" t="str">
            <v/>
          </cell>
          <cell r="F176">
            <v>5</v>
          </cell>
          <cell r="G176">
            <v>5</v>
          </cell>
          <cell r="H176" t="str">
            <v>Ötrétegű</v>
          </cell>
          <cell r="I176" t="str">
            <v>Idom</v>
          </cell>
          <cell r="J176" t="str">
            <v>Toldó</v>
          </cell>
          <cell r="K176"/>
          <cell r="L176">
            <v>4.1500000000000004</v>
          </cell>
          <cell r="M176">
            <v>0.48847813944794094</v>
          </cell>
          <cell r="N176" t="str">
            <v>PL</v>
          </cell>
          <cell r="O176">
            <v>801.47371394940365</v>
          </cell>
          <cell r="P176"/>
          <cell r="Q176"/>
          <cell r="R176">
            <v>2919</v>
          </cell>
        </row>
        <row r="177">
          <cell r="A177">
            <v>1046935</v>
          </cell>
          <cell r="B177" t="str">
            <v>Uponor S-Press fém toldó 50-50</v>
          </cell>
          <cell r="C177">
            <v>6494</v>
          </cell>
          <cell r="D177" t="str">
            <v>db</v>
          </cell>
          <cell r="E177" t="str">
            <v/>
          </cell>
          <cell r="F177">
            <v>3</v>
          </cell>
          <cell r="G177">
            <v>3</v>
          </cell>
          <cell r="H177" t="str">
            <v>Ötrétegű</v>
          </cell>
          <cell r="I177" t="str">
            <v>Idom</v>
          </cell>
          <cell r="J177" t="str">
            <v>Toldó</v>
          </cell>
          <cell r="K177"/>
          <cell r="L177">
            <v>5.69</v>
          </cell>
          <cell r="M177">
            <v>0.54964795522551435</v>
          </cell>
          <cell r="N177" t="str">
            <v>PL</v>
          </cell>
          <cell r="O177">
            <v>290.16173387907838</v>
          </cell>
          <cell r="P177"/>
          <cell r="Q177"/>
          <cell r="R177">
            <v>4545.7999999999993</v>
          </cell>
        </row>
        <row r="178">
          <cell r="A178">
            <v>1070552</v>
          </cell>
          <cell r="B178" t="str">
            <v>Uponor S-Press PLUS fém szűkítő 20-16</v>
          </cell>
          <cell r="C178">
            <v>1620</v>
          </cell>
          <cell r="D178" t="str">
            <v>db</v>
          </cell>
          <cell r="E178"/>
          <cell r="F178">
            <v>10</v>
          </cell>
          <cell r="G178">
            <v>80</v>
          </cell>
          <cell r="H178" t="str">
            <v>Ötrétegű</v>
          </cell>
          <cell r="I178" t="str">
            <v>Idom</v>
          </cell>
          <cell r="J178" t="str">
            <v>Szűkítő</v>
          </cell>
          <cell r="K178" t="str">
            <v>S-Press PLUS</v>
          </cell>
          <cell r="L178">
            <v>1.26</v>
          </cell>
          <cell r="M178">
            <v>0.60023231299827029</v>
          </cell>
          <cell r="N178" t="str">
            <v>PL</v>
          </cell>
          <cell r="O178">
            <v>1659.1251425069881</v>
          </cell>
          <cell r="P178"/>
          <cell r="Q178"/>
          <cell r="R178">
            <v>1134</v>
          </cell>
        </row>
        <row r="179">
          <cell r="A179">
            <v>1070553</v>
          </cell>
          <cell r="B179" t="str">
            <v>Uponor S-Press PLUS fém szűkítő 25-16</v>
          </cell>
          <cell r="C179">
            <v>2098</v>
          </cell>
          <cell r="D179" t="str">
            <v>db</v>
          </cell>
          <cell r="E179"/>
          <cell r="F179">
            <v>5</v>
          </cell>
          <cell r="G179">
            <v>40</v>
          </cell>
          <cell r="H179" t="str">
            <v>Ötrétegű</v>
          </cell>
          <cell r="I179" t="str">
            <v>Idom</v>
          </cell>
          <cell r="J179" t="str">
            <v>Szűkítő</v>
          </cell>
          <cell r="K179" t="str">
            <v>S-Press PLUS</v>
          </cell>
          <cell r="L179">
            <v>1.57</v>
          </cell>
          <cell r="M179">
            <v>0.61536719206492996</v>
          </cell>
          <cell r="N179" t="str">
            <v>PL</v>
          </cell>
          <cell r="O179">
            <v>231.20186841206399</v>
          </cell>
          <cell r="P179"/>
          <cell r="Q179"/>
          <cell r="R179">
            <v>1468.6</v>
          </cell>
        </row>
        <row r="180">
          <cell r="A180">
            <v>1070554</v>
          </cell>
          <cell r="B180" t="str">
            <v>Uponor S-Press PLUS fém szűkítő 25-20</v>
          </cell>
          <cell r="C180">
            <v>2250</v>
          </cell>
          <cell r="D180" t="str">
            <v>db</v>
          </cell>
          <cell r="E180"/>
          <cell r="F180">
            <v>5</v>
          </cell>
          <cell r="G180">
            <v>40</v>
          </cell>
          <cell r="H180" t="str">
            <v>Ötrétegű</v>
          </cell>
          <cell r="I180" t="str">
            <v>Idom</v>
          </cell>
          <cell r="J180" t="str">
            <v>Szűkítő</v>
          </cell>
          <cell r="K180" t="str">
            <v>S-Press PLUS</v>
          </cell>
          <cell r="L180">
            <v>1.88</v>
          </cell>
          <cell r="M180">
            <v>0.57053528482099902</v>
          </cell>
          <cell r="N180" t="str">
            <v>PL</v>
          </cell>
          <cell r="O180">
            <v>2618.7044536081835</v>
          </cell>
          <cell r="P180"/>
          <cell r="Q180"/>
          <cell r="R180">
            <v>1575</v>
          </cell>
        </row>
        <row r="181">
          <cell r="A181">
            <v>1070555</v>
          </cell>
          <cell r="B181" t="str">
            <v>Uponor S-Press PLUS fém szűkítő 32-20</v>
          </cell>
          <cell r="C181">
            <v>2589</v>
          </cell>
          <cell r="D181" t="str">
            <v>db</v>
          </cell>
          <cell r="E181"/>
          <cell r="F181">
            <v>5</v>
          </cell>
          <cell r="G181">
            <v>40</v>
          </cell>
          <cell r="H181" t="str">
            <v>Ötrétegű</v>
          </cell>
          <cell r="I181" t="str">
            <v>Idom</v>
          </cell>
          <cell r="J181" t="str">
            <v>Szűkítő</v>
          </cell>
          <cell r="K181" t="str">
            <v>S-Press PLUS</v>
          </cell>
          <cell r="L181">
            <v>2.71</v>
          </cell>
          <cell r="M181">
            <v>0.46199117773149123</v>
          </cell>
          <cell r="N181" t="str">
            <v>PL</v>
          </cell>
          <cell r="O181">
            <v>4918.5721519844619</v>
          </cell>
          <cell r="P181"/>
          <cell r="Q181"/>
          <cell r="R181">
            <v>1553.3999999999999</v>
          </cell>
        </row>
        <row r="182">
          <cell r="A182">
            <v>1070556</v>
          </cell>
          <cell r="B182" t="str">
            <v>Uponor S-Press PLUS fém szűkítő 32-25</v>
          </cell>
          <cell r="C182">
            <v>3234</v>
          </cell>
          <cell r="D182" t="str">
            <v>db</v>
          </cell>
          <cell r="E182"/>
          <cell r="F182">
            <v>5</v>
          </cell>
          <cell r="G182">
            <v>40</v>
          </cell>
          <cell r="H182" t="str">
            <v>Ötrétegű</v>
          </cell>
          <cell r="I182" t="str">
            <v>Idom</v>
          </cell>
          <cell r="J182" t="str">
            <v>Szűkítő</v>
          </cell>
          <cell r="K182" t="str">
            <v>S-Press PLUS</v>
          </cell>
          <cell r="L182">
            <v>2.78</v>
          </cell>
          <cell r="M182">
            <v>0.55816823355493972</v>
          </cell>
          <cell r="N182" t="str">
            <v>PL</v>
          </cell>
          <cell r="O182">
            <v>878.27560992859435</v>
          </cell>
          <cell r="P182"/>
          <cell r="Q182"/>
          <cell r="R182">
            <v>2263.7999999999997</v>
          </cell>
        </row>
        <row r="183">
          <cell r="A183">
            <v>1046930</v>
          </cell>
          <cell r="B183" t="str">
            <v>Uponor S-Press fém szűkítő 40-25</v>
          </cell>
          <cell r="C183">
            <v>5028</v>
          </cell>
          <cell r="D183" t="str">
            <v>db</v>
          </cell>
          <cell r="E183" t="str">
            <v/>
          </cell>
          <cell r="F183">
            <v>5</v>
          </cell>
          <cell r="G183">
            <v>5</v>
          </cell>
          <cell r="H183" t="str">
            <v>Ötrétegű</v>
          </cell>
          <cell r="I183" t="str">
            <v>Idom</v>
          </cell>
          <cell r="J183" t="str">
            <v>Szűkítő</v>
          </cell>
          <cell r="K183"/>
          <cell r="L183">
            <v>4.93</v>
          </cell>
          <cell r="M183">
            <v>0.49603101851725362</v>
          </cell>
          <cell r="N183" t="str">
            <v>PL</v>
          </cell>
          <cell r="O183">
            <v>462.12084799655281</v>
          </cell>
          <cell r="P183"/>
          <cell r="Q183"/>
          <cell r="R183">
            <v>3268.2000000000003</v>
          </cell>
        </row>
        <row r="184">
          <cell r="A184">
            <v>1046931</v>
          </cell>
          <cell r="B184" t="str">
            <v>Uponor S-Press fém szűkítő 40-32</v>
          </cell>
          <cell r="C184">
            <v>4848</v>
          </cell>
          <cell r="D184" t="str">
            <v>db</v>
          </cell>
          <cell r="E184" t="str">
            <v/>
          </cell>
          <cell r="F184">
            <v>5</v>
          </cell>
          <cell r="G184">
            <v>5</v>
          </cell>
          <cell r="H184" t="str">
            <v>Ötrétegű</v>
          </cell>
          <cell r="I184" t="str">
            <v>Idom</v>
          </cell>
          <cell r="J184" t="str">
            <v>Szűkítő</v>
          </cell>
          <cell r="K184"/>
          <cell r="L184">
            <v>4.75</v>
          </cell>
          <cell r="M184">
            <v>0.49640297562105307</v>
          </cell>
          <cell r="N184" t="str">
            <v>PL</v>
          </cell>
          <cell r="O184">
            <v>538.1246919655066</v>
          </cell>
          <cell r="P184"/>
          <cell r="Q184"/>
          <cell r="R184">
            <v>3151.2000000000003</v>
          </cell>
        </row>
        <row r="185">
          <cell r="A185">
            <v>1046933</v>
          </cell>
          <cell r="B185" t="str">
            <v>Uponor S-Press fém szűkítő 50-32</v>
          </cell>
          <cell r="C185">
            <v>6512</v>
          </cell>
          <cell r="D185" t="str">
            <v>db</v>
          </cell>
          <cell r="E185" t="str">
            <v/>
          </cell>
          <cell r="F185">
            <v>3</v>
          </cell>
          <cell r="G185">
            <v>3</v>
          </cell>
          <cell r="H185" t="str">
            <v>Ötrétegű</v>
          </cell>
          <cell r="I185" t="str">
            <v>Idom</v>
          </cell>
          <cell r="J185" t="str">
            <v>Szűkítő</v>
          </cell>
          <cell r="K185"/>
          <cell r="L185">
            <v>6.8</v>
          </cell>
          <cell r="M185">
            <v>0.46328136090501382</v>
          </cell>
          <cell r="N185" t="str">
            <v>PL</v>
          </cell>
          <cell r="O185">
            <v>133.07236631756129</v>
          </cell>
          <cell r="P185"/>
          <cell r="Q185"/>
          <cell r="R185">
            <v>4232.8</v>
          </cell>
        </row>
        <row r="186">
          <cell r="A186">
            <v>1046934</v>
          </cell>
          <cell r="B186" t="str">
            <v>Uponor S-Press fém szűkítő 50-40</v>
          </cell>
          <cell r="C186">
            <v>6643</v>
          </cell>
          <cell r="D186" t="str">
            <v>db</v>
          </cell>
          <cell r="E186" t="str">
            <v/>
          </cell>
          <cell r="F186">
            <v>3</v>
          </cell>
          <cell r="G186">
            <v>3</v>
          </cell>
          <cell r="H186" t="str">
            <v>Ötrétegű</v>
          </cell>
          <cell r="I186" t="str">
            <v>Idom</v>
          </cell>
          <cell r="J186" t="str">
            <v>Szűkítő</v>
          </cell>
          <cell r="K186"/>
          <cell r="L186">
            <v>6.07</v>
          </cell>
          <cell r="M186">
            <v>0.53034754648492533</v>
          </cell>
          <cell r="N186" t="str">
            <v>PL</v>
          </cell>
          <cell r="O186">
            <v>320.56350106599001</v>
          </cell>
          <cell r="P186"/>
          <cell r="Q186"/>
          <cell r="R186">
            <v>4650.0999999999995</v>
          </cell>
        </row>
        <row r="187">
          <cell r="A187">
            <v>1070560</v>
          </cell>
          <cell r="B187" t="str">
            <v>Uponor S-Press PLUS fém T 16-16-16</v>
          </cell>
          <cell r="C187">
            <v>2037</v>
          </cell>
          <cell r="D187" t="str">
            <v>db</v>
          </cell>
          <cell r="E187"/>
          <cell r="F187">
            <v>10</v>
          </cell>
          <cell r="G187">
            <v>80</v>
          </cell>
          <cell r="H187" t="str">
            <v>Ötrétegű</v>
          </cell>
          <cell r="I187" t="str">
            <v>Idom</v>
          </cell>
          <cell r="J187" t="str">
            <v>T</v>
          </cell>
          <cell r="K187" t="str">
            <v>S-Press PLUS</v>
          </cell>
          <cell r="L187">
            <v>1.68</v>
          </cell>
          <cell r="M187">
            <v>0.57609317431333529</v>
          </cell>
          <cell r="N187" t="str">
            <v>PL</v>
          </cell>
          <cell r="O187">
            <v>4102.6189955008458</v>
          </cell>
          <cell r="P187"/>
          <cell r="Q187"/>
          <cell r="R187">
            <v>1425.8999999999999</v>
          </cell>
        </row>
        <row r="188">
          <cell r="A188">
            <v>1070561</v>
          </cell>
          <cell r="B188" t="str">
            <v>Uponor S-Press PLUS fém T 20-20-20</v>
          </cell>
          <cell r="C188">
            <v>2311</v>
          </cell>
          <cell r="D188" t="str">
            <v>db</v>
          </cell>
          <cell r="E188"/>
          <cell r="F188">
            <v>10</v>
          </cell>
          <cell r="G188">
            <v>40</v>
          </cell>
          <cell r="H188" t="str">
            <v>Ötrétegű</v>
          </cell>
          <cell r="I188" t="str">
            <v>Idom</v>
          </cell>
          <cell r="J188" t="str">
            <v>T</v>
          </cell>
          <cell r="K188" t="str">
            <v>S-Press PLUS</v>
          </cell>
          <cell r="L188">
            <v>2.2000000000000002</v>
          </cell>
          <cell r="M188">
            <v>0.51070036455249757</v>
          </cell>
          <cell r="N188" t="str">
            <v>PL</v>
          </cell>
          <cell r="O188">
            <v>9371.9906103923586</v>
          </cell>
          <cell r="P188"/>
          <cell r="Q188"/>
          <cell r="R188">
            <v>1502.15</v>
          </cell>
        </row>
        <row r="189">
          <cell r="A189">
            <v>1070562</v>
          </cell>
          <cell r="B189" t="str">
            <v>Uponor S-Press PLUS fém T 25-25-25</v>
          </cell>
          <cell r="C189">
            <v>4693</v>
          </cell>
          <cell r="D189" t="str">
            <v>db</v>
          </cell>
          <cell r="E189"/>
          <cell r="F189">
            <v>5</v>
          </cell>
          <cell r="G189">
            <v>20</v>
          </cell>
          <cell r="H189" t="str">
            <v>Ötrétegű</v>
          </cell>
          <cell r="I189" t="str">
            <v>Idom</v>
          </cell>
          <cell r="J189" t="str">
            <v>T</v>
          </cell>
          <cell r="K189" t="str">
            <v>S-Press PLUS</v>
          </cell>
          <cell r="L189">
            <v>4.03</v>
          </cell>
          <cell r="M189">
            <v>0.55862609943220198</v>
          </cell>
          <cell r="N189" t="str">
            <v>PL</v>
          </cell>
          <cell r="O189">
            <v>5315.6353600108532</v>
          </cell>
          <cell r="P189"/>
          <cell r="Q189"/>
          <cell r="R189">
            <v>3285.1</v>
          </cell>
        </row>
        <row r="190">
          <cell r="A190">
            <v>1070563</v>
          </cell>
          <cell r="B190" t="str">
            <v>Uponor S-Press PLUS fém T 32-32-32</v>
          </cell>
          <cell r="C190">
            <v>5132</v>
          </cell>
          <cell r="D190" t="str">
            <v>db</v>
          </cell>
          <cell r="E190"/>
          <cell r="F190">
            <v>5</v>
          </cell>
          <cell r="G190">
            <v>20</v>
          </cell>
          <cell r="H190" t="str">
            <v>Ötrétegű</v>
          </cell>
          <cell r="I190" t="str">
            <v>Idom</v>
          </cell>
          <cell r="J190" t="str">
            <v>T</v>
          </cell>
          <cell r="K190" t="str">
            <v>S-Press PLUS</v>
          </cell>
          <cell r="L190">
            <v>4.7</v>
          </cell>
          <cell r="M190">
            <v>0.52927922391233828</v>
          </cell>
          <cell r="N190" t="str">
            <v>PL</v>
          </cell>
          <cell r="O190">
            <v>1250.6273056504617</v>
          </cell>
          <cell r="P190"/>
          <cell r="Q190"/>
          <cell r="R190">
            <v>3592.3999999999996</v>
          </cell>
        </row>
        <row r="191">
          <cell r="A191">
            <v>1046921</v>
          </cell>
          <cell r="B191" t="str">
            <v>Uponor S-Press fém T 40-40-40</v>
          </cell>
          <cell r="C191">
            <v>8220</v>
          </cell>
          <cell r="D191" t="str">
            <v>db</v>
          </cell>
          <cell r="E191" t="str">
            <v/>
          </cell>
          <cell r="F191">
            <v>5</v>
          </cell>
          <cell r="G191">
            <v>5</v>
          </cell>
          <cell r="H191" t="str">
            <v>Ötrétegű</v>
          </cell>
          <cell r="I191" t="str">
            <v>Idom</v>
          </cell>
          <cell r="J191" t="str">
            <v>T</v>
          </cell>
          <cell r="K191"/>
          <cell r="L191">
            <v>10.52</v>
          </cell>
          <cell r="M191">
            <v>0.34219665267077237</v>
          </cell>
          <cell r="N191" t="str">
            <v>PL</v>
          </cell>
          <cell r="O191">
            <v>1030.0168479509184</v>
          </cell>
          <cell r="P191"/>
          <cell r="Q191"/>
          <cell r="R191">
            <v>5754</v>
          </cell>
        </row>
        <row r="192">
          <cell r="A192">
            <v>1046928</v>
          </cell>
          <cell r="B192" t="str">
            <v>Uponor S-Press fém T 50-50-50</v>
          </cell>
          <cell r="C192">
            <v>14047</v>
          </cell>
          <cell r="D192" t="str">
            <v>db</v>
          </cell>
          <cell r="E192" t="str">
            <v/>
          </cell>
          <cell r="F192">
            <v>3</v>
          </cell>
          <cell r="G192">
            <v>3</v>
          </cell>
          <cell r="H192" t="str">
            <v>Ötrétegű</v>
          </cell>
          <cell r="I192" t="str">
            <v>Idom</v>
          </cell>
          <cell r="J192" t="str">
            <v>T</v>
          </cell>
          <cell r="K192"/>
          <cell r="L192">
            <v>14.74</v>
          </cell>
          <cell r="M192">
            <v>0.46065574390414388</v>
          </cell>
          <cell r="N192" t="str">
            <v>PL</v>
          </cell>
          <cell r="O192">
            <v>451.28149353014038</v>
          </cell>
          <cell r="P192"/>
          <cell r="Q192"/>
          <cell r="R192">
            <v>9130.5500000000011</v>
          </cell>
        </row>
        <row r="193">
          <cell r="A193">
            <v>1070566</v>
          </cell>
          <cell r="B193" t="str">
            <v>Uponor S-Press PLUS fém T 16-20-16</v>
          </cell>
          <cell r="C193">
            <v>2142</v>
          </cell>
          <cell r="D193" t="str">
            <v>db</v>
          </cell>
          <cell r="E193"/>
          <cell r="F193">
            <v>10</v>
          </cell>
          <cell r="G193">
            <v>80</v>
          </cell>
          <cell r="H193" t="str">
            <v>Ötrétegű</v>
          </cell>
          <cell r="I193" t="str">
            <v>Idom</v>
          </cell>
          <cell r="J193" t="str">
            <v>T</v>
          </cell>
          <cell r="K193" t="str">
            <v>S-Press PLUS</v>
          </cell>
          <cell r="L193">
            <v>2.04</v>
          </cell>
          <cell r="M193">
            <v>0.5104885465284944</v>
          </cell>
          <cell r="N193" t="str">
            <v>PL</v>
          </cell>
          <cell r="O193">
            <v>355.59222828668408</v>
          </cell>
          <cell r="P193"/>
          <cell r="Q193"/>
          <cell r="R193">
            <v>1392.3</v>
          </cell>
        </row>
        <row r="194">
          <cell r="A194">
            <v>1070567</v>
          </cell>
          <cell r="B194" t="str">
            <v>Uponor S-Press PLUS fém T 20-16-16</v>
          </cell>
          <cell r="C194">
            <v>2354</v>
          </cell>
          <cell r="D194" t="str">
            <v>db</v>
          </cell>
          <cell r="E194"/>
          <cell r="F194">
            <v>10</v>
          </cell>
          <cell r="G194">
            <v>40</v>
          </cell>
          <cell r="H194" t="str">
            <v>Ötrétegű</v>
          </cell>
          <cell r="I194" t="str">
            <v>Idom</v>
          </cell>
          <cell r="J194" t="str">
            <v>T</v>
          </cell>
          <cell r="K194" t="str">
            <v>S-Press PLUS</v>
          </cell>
          <cell r="L194">
            <v>1.91</v>
          </cell>
          <cell r="M194">
            <v>0.58295870011168027</v>
          </cell>
          <cell r="N194" t="str">
            <v>PL</v>
          </cell>
          <cell r="O194">
            <v>5709.7912812913437</v>
          </cell>
          <cell r="P194"/>
          <cell r="Q194"/>
          <cell r="R194">
            <v>1647.8</v>
          </cell>
        </row>
        <row r="195">
          <cell r="A195">
            <v>1070568</v>
          </cell>
          <cell r="B195" t="str">
            <v>Uponor S-Press PLUS fém T 20-16-20</v>
          </cell>
          <cell r="C195">
            <v>2438</v>
          </cell>
          <cell r="D195" t="str">
            <v>db</v>
          </cell>
          <cell r="E195"/>
          <cell r="F195">
            <v>20</v>
          </cell>
          <cell r="G195">
            <v>80</v>
          </cell>
          <cell r="H195" t="str">
            <v>Ötrétegű</v>
          </cell>
          <cell r="I195" t="str">
            <v>Idom</v>
          </cell>
          <cell r="J195" t="str">
            <v>T</v>
          </cell>
          <cell r="K195" t="str">
            <v>S-Press PLUS</v>
          </cell>
          <cell r="L195">
            <v>1.96</v>
          </cell>
          <cell r="M195">
            <v>0.58678647610977908</v>
          </cell>
          <cell r="N195" t="str">
            <v>PL</v>
          </cell>
          <cell r="O195">
            <v>11372.146758197108</v>
          </cell>
          <cell r="P195"/>
          <cell r="Q195"/>
          <cell r="R195">
            <v>1706.6</v>
          </cell>
        </row>
        <row r="196">
          <cell r="A196">
            <v>1070569</v>
          </cell>
          <cell r="B196" t="str">
            <v>Uponor S-Press PLUS fém T 20-20-16</v>
          </cell>
          <cell r="C196">
            <v>2441</v>
          </cell>
          <cell r="D196" t="str">
            <v>db</v>
          </cell>
          <cell r="E196"/>
          <cell r="F196">
            <v>20</v>
          </cell>
          <cell r="G196">
            <v>80</v>
          </cell>
          <cell r="H196" t="str">
            <v>Ötrétegű</v>
          </cell>
          <cell r="I196" t="str">
            <v>Idom</v>
          </cell>
          <cell r="J196" t="str">
            <v>T</v>
          </cell>
          <cell r="K196" t="str">
            <v>S-Press PLUS</v>
          </cell>
          <cell r="L196">
            <v>2.1800000000000002</v>
          </cell>
          <cell r="M196">
            <v>0.54097021016129587</v>
          </cell>
          <cell r="N196" t="str">
            <v>PL</v>
          </cell>
          <cell r="O196">
            <v>2433.5931654698161</v>
          </cell>
          <cell r="P196"/>
          <cell r="Q196"/>
          <cell r="R196">
            <v>1708.6999999999998</v>
          </cell>
        </row>
        <row r="197">
          <cell r="A197">
            <v>1070570</v>
          </cell>
          <cell r="B197" t="str">
            <v>Uponor S-Press PLUS fém T 20-25-16</v>
          </cell>
          <cell r="C197">
            <v>4495</v>
          </cell>
          <cell r="D197" t="str">
            <v>db</v>
          </cell>
          <cell r="E197"/>
          <cell r="F197">
            <v>10</v>
          </cell>
          <cell r="G197">
            <v>40</v>
          </cell>
          <cell r="H197" t="str">
            <v>Ötrétegű</v>
          </cell>
          <cell r="I197" t="str">
            <v>Idom</v>
          </cell>
          <cell r="J197" t="str">
            <v>T</v>
          </cell>
          <cell r="K197" t="str">
            <v>S-Press PLUS</v>
          </cell>
          <cell r="L197">
            <v>3.08</v>
          </cell>
          <cell r="M197">
            <v>0.64781311667923269</v>
          </cell>
          <cell r="N197" t="str">
            <v>PL</v>
          </cell>
          <cell r="O197">
            <v>187.652516292256</v>
          </cell>
          <cell r="P197"/>
          <cell r="Q197"/>
          <cell r="R197">
            <v>3146.5</v>
          </cell>
        </row>
        <row r="198">
          <cell r="A198">
            <v>1070571</v>
          </cell>
          <cell r="B198" t="str">
            <v>Uponor S-Press PLUS fém T 20-25-20</v>
          </cell>
          <cell r="C198">
            <v>4482</v>
          </cell>
          <cell r="D198" t="str">
            <v>db</v>
          </cell>
          <cell r="E198"/>
          <cell r="F198">
            <v>10</v>
          </cell>
          <cell r="G198">
            <v>40</v>
          </cell>
          <cell r="H198" t="str">
            <v>Ötrétegű</v>
          </cell>
          <cell r="I198" t="str">
            <v>Idom</v>
          </cell>
          <cell r="J198" t="str">
            <v>T</v>
          </cell>
          <cell r="K198" t="str">
            <v>S-Press PLUS</v>
          </cell>
          <cell r="L198">
            <v>3.11</v>
          </cell>
          <cell r="M198">
            <v>0.64335126030539902</v>
          </cell>
          <cell r="N198" t="str">
            <v>PL</v>
          </cell>
          <cell r="O198">
            <v>316.21041954586798</v>
          </cell>
          <cell r="P198"/>
          <cell r="Q198"/>
          <cell r="R198">
            <v>3137.3999999999996</v>
          </cell>
        </row>
        <row r="199">
          <cell r="A199">
            <v>1070572</v>
          </cell>
          <cell r="B199" t="str">
            <v>Uponor S-Press PLUS fém T 25-16-16</v>
          </cell>
          <cell r="C199">
            <v>3231</v>
          </cell>
          <cell r="D199" t="str">
            <v>db</v>
          </cell>
          <cell r="E199"/>
          <cell r="F199">
            <v>5</v>
          </cell>
          <cell r="G199">
            <v>40</v>
          </cell>
          <cell r="H199" t="str">
            <v>Ötrétegű</v>
          </cell>
          <cell r="I199" t="str">
            <v>Idom</v>
          </cell>
          <cell r="J199" t="str">
            <v>T</v>
          </cell>
          <cell r="K199" t="str">
            <v>S-Press PLUS</v>
          </cell>
          <cell r="L199">
            <v>2.52</v>
          </cell>
          <cell r="M199">
            <v>0.59911875398155257</v>
          </cell>
          <cell r="N199" t="str">
            <v>PL</v>
          </cell>
          <cell r="O199">
            <v>46.450408037220001</v>
          </cell>
          <cell r="P199"/>
          <cell r="Q199"/>
          <cell r="R199">
            <v>2261.6999999999998</v>
          </cell>
        </row>
        <row r="200">
          <cell r="A200">
            <v>1070573</v>
          </cell>
          <cell r="B200" t="str">
            <v>Uponor S-Press PLUS fém T 25-16-20</v>
          </cell>
          <cell r="C200">
            <v>3456</v>
          </cell>
          <cell r="D200" t="str">
            <v>db</v>
          </cell>
          <cell r="E200"/>
          <cell r="F200">
            <v>5</v>
          </cell>
          <cell r="G200">
            <v>40</v>
          </cell>
          <cell r="H200" t="str">
            <v>Ötrétegű</v>
          </cell>
          <cell r="I200" t="str">
            <v>Idom</v>
          </cell>
          <cell r="J200" t="str">
            <v>T</v>
          </cell>
          <cell r="K200" t="str">
            <v>S-Press PLUS</v>
          </cell>
          <cell r="L200">
            <v>2.86</v>
          </cell>
          <cell r="M200">
            <v>0.57465194016929066</v>
          </cell>
          <cell r="N200" t="str">
            <v>PL</v>
          </cell>
          <cell r="O200">
            <v>107.35814056044001</v>
          </cell>
          <cell r="P200"/>
          <cell r="Q200"/>
          <cell r="R200">
            <v>2419.1999999999998</v>
          </cell>
        </row>
        <row r="201">
          <cell r="A201">
            <v>1070574</v>
          </cell>
          <cell r="B201" t="str">
            <v>Uponor S-Press PLUS fém T 25-16-25</v>
          </cell>
          <cell r="C201">
            <v>4008</v>
          </cell>
          <cell r="D201" t="str">
            <v>db</v>
          </cell>
          <cell r="E201"/>
          <cell r="F201">
            <v>5</v>
          </cell>
          <cell r="G201">
            <v>20</v>
          </cell>
          <cell r="H201" t="str">
            <v>Ötrétegű</v>
          </cell>
          <cell r="I201" t="str">
            <v>Idom</v>
          </cell>
          <cell r="J201" t="str">
            <v>T</v>
          </cell>
          <cell r="K201" t="str">
            <v>S-Press PLUS</v>
          </cell>
          <cell r="L201">
            <v>2.8</v>
          </cell>
          <cell r="M201">
            <v>0.64092722724395546</v>
          </cell>
          <cell r="N201" t="str">
            <v>PL</v>
          </cell>
          <cell r="O201">
            <v>3570.5056957807924</v>
          </cell>
          <cell r="P201"/>
          <cell r="Q201"/>
          <cell r="R201">
            <v>2805.6</v>
          </cell>
        </row>
        <row r="202">
          <cell r="A202">
            <v>1070575</v>
          </cell>
          <cell r="B202" t="str">
            <v>Uponor S-Press PLUS fém T 25-20-16</v>
          </cell>
          <cell r="C202">
            <v>3337</v>
          </cell>
          <cell r="D202" t="str">
            <v>db</v>
          </cell>
          <cell r="E202"/>
          <cell r="F202">
            <v>5</v>
          </cell>
          <cell r="G202">
            <v>40</v>
          </cell>
          <cell r="H202" t="str">
            <v>Ötrétegű</v>
          </cell>
          <cell r="I202" t="str">
            <v>Idom</v>
          </cell>
          <cell r="J202" t="str">
            <v>T</v>
          </cell>
          <cell r="K202" t="str">
            <v>S-Press PLUS</v>
          </cell>
          <cell r="L202">
            <v>2.62</v>
          </cell>
          <cell r="M202">
            <v>0.59645010233739526</v>
          </cell>
          <cell r="N202" t="str">
            <v>PL</v>
          </cell>
          <cell r="O202">
            <v>93.787785034085999</v>
          </cell>
          <cell r="P202"/>
          <cell r="Q202"/>
          <cell r="R202">
            <v>2335.8999999999996</v>
          </cell>
        </row>
        <row r="203">
          <cell r="A203">
            <v>1070576</v>
          </cell>
          <cell r="B203" t="str">
            <v>Uponor S-Press PLUS fém T 25-20-20</v>
          </cell>
          <cell r="C203">
            <v>3458</v>
          </cell>
          <cell r="D203" t="str">
            <v>db</v>
          </cell>
          <cell r="E203"/>
          <cell r="F203">
            <v>5</v>
          </cell>
          <cell r="G203">
            <v>40</v>
          </cell>
          <cell r="H203" t="str">
            <v>Ötrétegű</v>
          </cell>
          <cell r="I203" t="str">
            <v>Idom</v>
          </cell>
          <cell r="J203" t="str">
            <v>T</v>
          </cell>
          <cell r="K203" t="str">
            <v>S-Press PLUS</v>
          </cell>
          <cell r="L203">
            <v>2.88</v>
          </cell>
          <cell r="M203">
            <v>0.5719252066807885</v>
          </cell>
          <cell r="N203" t="str">
            <v>PL</v>
          </cell>
          <cell r="O203">
            <v>2144.7282401030466</v>
          </cell>
          <cell r="P203"/>
          <cell r="Q203"/>
          <cell r="R203">
            <v>2420.6</v>
          </cell>
        </row>
        <row r="204">
          <cell r="A204">
            <v>1070577</v>
          </cell>
          <cell r="B204" t="str">
            <v>Uponor S-Press PLUS fém T 25-20-25</v>
          </cell>
          <cell r="C204">
            <v>4250</v>
          </cell>
          <cell r="D204" t="str">
            <v>db</v>
          </cell>
          <cell r="E204"/>
          <cell r="F204">
            <v>5</v>
          </cell>
          <cell r="G204">
            <v>20</v>
          </cell>
          <cell r="H204" t="str">
            <v>Ötrétegű</v>
          </cell>
          <cell r="I204" t="str">
            <v>Idom</v>
          </cell>
          <cell r="J204" t="str">
            <v>T</v>
          </cell>
          <cell r="K204" t="str">
            <v>S-Press PLUS</v>
          </cell>
          <cell r="L204">
            <v>3.31</v>
          </cell>
          <cell r="M204">
            <v>0.59969481022583104</v>
          </cell>
          <cell r="N204" t="str">
            <v>PL</v>
          </cell>
          <cell r="O204">
            <v>5041.5177131655091</v>
          </cell>
          <cell r="P204"/>
          <cell r="Q204"/>
          <cell r="R204">
            <v>2975</v>
          </cell>
        </row>
        <row r="205">
          <cell r="A205">
            <v>1070578</v>
          </cell>
          <cell r="B205" t="str">
            <v>Uponor S-Press PLUS fém T 25-25-16</v>
          </cell>
          <cell r="C205">
            <v>4421</v>
          </cell>
          <cell r="D205" t="str">
            <v>db</v>
          </cell>
          <cell r="E205"/>
          <cell r="F205">
            <v>5</v>
          </cell>
          <cell r="G205">
            <v>20</v>
          </cell>
          <cell r="H205" t="str">
            <v>Ötrétegű</v>
          </cell>
          <cell r="I205" t="str">
            <v>Idom</v>
          </cell>
          <cell r="J205" t="str">
            <v>T</v>
          </cell>
          <cell r="K205" t="str">
            <v>S-Press PLUS</v>
          </cell>
          <cell r="L205">
            <v>3.12</v>
          </cell>
          <cell r="M205">
            <v>0.63726769473588507</v>
          </cell>
          <cell r="N205" t="str">
            <v>PL</v>
          </cell>
          <cell r="O205">
            <v>218.64335296157799</v>
          </cell>
          <cell r="P205"/>
          <cell r="Q205"/>
          <cell r="R205">
            <v>3094.7</v>
          </cell>
        </row>
        <row r="206">
          <cell r="A206">
            <v>1070579</v>
          </cell>
          <cell r="B206" t="str">
            <v>Uponor S-Press PLUS fém T 25-32-25</v>
          </cell>
          <cell r="C206">
            <v>5034</v>
          </cell>
          <cell r="D206" t="str">
            <v>db</v>
          </cell>
          <cell r="E206"/>
          <cell r="F206">
            <v>5</v>
          </cell>
          <cell r="G206">
            <v>20</v>
          </cell>
          <cell r="H206" t="str">
            <v>Ötrétegű</v>
          </cell>
          <cell r="I206" t="str">
            <v>Idom</v>
          </cell>
          <cell r="J206" t="str">
            <v>T</v>
          </cell>
          <cell r="K206" t="str">
            <v>S-Press PLUS</v>
          </cell>
          <cell r="L206">
            <v>4.05</v>
          </cell>
          <cell r="M206">
            <v>0.58648242830997654</v>
          </cell>
          <cell r="N206" t="str">
            <v>PL</v>
          </cell>
          <cell r="O206">
            <v>424.55446523538899</v>
          </cell>
          <cell r="P206"/>
          <cell r="Q206"/>
          <cell r="R206">
            <v>3523.7999999999997</v>
          </cell>
        </row>
        <row r="207">
          <cell r="A207">
            <v>1070580</v>
          </cell>
          <cell r="B207" t="str">
            <v>Uponor S-Press PLUS fém T 32-16-32</v>
          </cell>
          <cell r="C207">
            <v>5298</v>
          </cell>
          <cell r="D207" t="str">
            <v>db</v>
          </cell>
          <cell r="E207"/>
          <cell r="F207">
            <v>5</v>
          </cell>
          <cell r="G207">
            <v>20</v>
          </cell>
          <cell r="H207" t="str">
            <v>Ötrétegű</v>
          </cell>
          <cell r="I207" t="str">
            <v>Idom</v>
          </cell>
          <cell r="J207" t="str">
            <v>T</v>
          </cell>
          <cell r="K207" t="str">
            <v>S-Press PLUS</v>
          </cell>
          <cell r="L207">
            <v>3.66</v>
          </cell>
          <cell r="M207">
            <v>0.64492402497338686</v>
          </cell>
          <cell r="N207" t="str">
            <v>PL</v>
          </cell>
          <cell r="O207">
            <v>649.622248431804</v>
          </cell>
          <cell r="P207"/>
          <cell r="Q207"/>
          <cell r="R207">
            <v>3708.6</v>
          </cell>
        </row>
        <row r="208">
          <cell r="A208">
            <v>1070581</v>
          </cell>
          <cell r="B208" t="str">
            <v>Uponor S-Press PLUS fém T 32-20-32</v>
          </cell>
          <cell r="C208">
            <v>5695</v>
          </cell>
          <cell r="D208" t="str">
            <v>db</v>
          </cell>
          <cell r="E208"/>
          <cell r="F208">
            <v>5</v>
          </cell>
          <cell r="G208">
            <v>20</v>
          </cell>
          <cell r="H208" t="str">
            <v>Ötrétegű</v>
          </cell>
          <cell r="I208" t="str">
            <v>Idom</v>
          </cell>
          <cell r="J208" t="str">
            <v>T</v>
          </cell>
          <cell r="K208" t="str">
            <v>S-Press PLUS</v>
          </cell>
          <cell r="L208">
            <v>3.86</v>
          </cell>
          <cell r="M208">
            <v>0.65162600159437889</v>
          </cell>
          <cell r="N208" t="str">
            <v>PL</v>
          </cell>
          <cell r="O208">
            <v>2012.0362350692262</v>
          </cell>
          <cell r="P208"/>
          <cell r="Q208"/>
          <cell r="R208">
            <v>3986.4999999999995</v>
          </cell>
        </row>
        <row r="209">
          <cell r="A209">
            <v>1070582</v>
          </cell>
          <cell r="B209" t="str">
            <v>Uponor S-Press PLUS fém T 32-25-25</v>
          </cell>
          <cell r="C209">
            <v>5411</v>
          </cell>
          <cell r="D209" t="str">
            <v>db</v>
          </cell>
          <cell r="E209"/>
          <cell r="F209">
            <v>5</v>
          </cell>
          <cell r="G209">
            <v>20</v>
          </cell>
          <cell r="H209" t="str">
            <v>Ötrétegű</v>
          </cell>
          <cell r="I209" t="str">
            <v>Idom</v>
          </cell>
          <cell r="J209" t="str">
            <v>T</v>
          </cell>
          <cell r="K209" t="str">
            <v>S-Press PLUS</v>
          </cell>
          <cell r="L209">
            <v>3.79</v>
          </cell>
          <cell r="M209">
            <v>0.63999060634081384</v>
          </cell>
          <cell r="N209" t="str">
            <v>PL</v>
          </cell>
          <cell r="O209">
            <v>398.27601876390241</v>
          </cell>
          <cell r="P209"/>
          <cell r="Q209"/>
          <cell r="R209">
            <v>3787.7</v>
          </cell>
        </row>
        <row r="210">
          <cell r="A210">
            <v>1070583</v>
          </cell>
          <cell r="B210" t="str">
            <v>Uponor S-Press PLUS fém T 32-25-32</v>
          </cell>
          <cell r="C210">
            <v>5971</v>
          </cell>
          <cell r="D210" t="str">
            <v>db</v>
          </cell>
          <cell r="E210"/>
          <cell r="F210">
            <v>5</v>
          </cell>
          <cell r="G210">
            <v>20</v>
          </cell>
          <cell r="H210" t="str">
            <v>Ötrétegű</v>
          </cell>
          <cell r="I210" t="str">
            <v>Idom</v>
          </cell>
          <cell r="J210" t="str">
            <v>T</v>
          </cell>
          <cell r="K210" t="str">
            <v>S-Press PLUS</v>
          </cell>
          <cell r="L210">
            <v>4.04</v>
          </cell>
          <cell r="M210">
            <v>0.6522345359862457</v>
          </cell>
          <cell r="N210" t="str">
            <v>PL</v>
          </cell>
          <cell r="O210">
            <v>1119.447392773712</v>
          </cell>
          <cell r="P210"/>
          <cell r="Q210"/>
          <cell r="R210">
            <v>4179.7</v>
          </cell>
        </row>
        <row r="211">
          <cell r="A211">
            <v>1046916</v>
          </cell>
          <cell r="B211" t="str">
            <v>Uponor S-Press fém T 40-20-40</v>
          </cell>
          <cell r="C211">
            <v>8451</v>
          </cell>
          <cell r="D211" t="str">
            <v>db</v>
          </cell>
          <cell r="E211" t="str">
            <v/>
          </cell>
          <cell r="F211">
            <v>5</v>
          </cell>
          <cell r="G211">
            <v>5</v>
          </cell>
          <cell r="H211" t="str">
            <v>Ötrétegű</v>
          </cell>
          <cell r="I211" t="str">
            <v>Idom</v>
          </cell>
          <cell r="J211" t="str">
            <v>T</v>
          </cell>
          <cell r="K211"/>
          <cell r="L211">
            <v>7.19</v>
          </cell>
          <cell r="M211">
            <v>0.56270657697513526</v>
          </cell>
          <cell r="N211" t="str">
            <v>PL</v>
          </cell>
          <cell r="O211">
            <v>698.07406686520005</v>
          </cell>
          <cell r="P211"/>
          <cell r="Q211"/>
          <cell r="R211">
            <v>5915.7</v>
          </cell>
        </row>
        <row r="212">
          <cell r="A212">
            <v>1046917</v>
          </cell>
          <cell r="B212" t="str">
            <v>Uponor S-Press fém T 40-25-32</v>
          </cell>
          <cell r="C212">
            <v>6937</v>
          </cell>
          <cell r="D212" t="str">
            <v>db</v>
          </cell>
          <cell r="E212" t="str">
            <v/>
          </cell>
          <cell r="F212">
            <v>5</v>
          </cell>
          <cell r="G212">
            <v>5</v>
          </cell>
          <cell r="H212" t="str">
            <v>Ötrétegű</v>
          </cell>
          <cell r="I212" t="str">
            <v>Idom</v>
          </cell>
          <cell r="J212" t="str">
            <v>T</v>
          </cell>
          <cell r="K212"/>
          <cell r="L212">
            <v>6.65</v>
          </cell>
          <cell r="M212">
            <v>0.50727782559250567</v>
          </cell>
          <cell r="N212" t="str">
            <v>PL</v>
          </cell>
          <cell r="O212">
            <v>131.82094730111999</v>
          </cell>
          <cell r="P212"/>
          <cell r="Q212"/>
          <cell r="R212">
            <v>4509.05</v>
          </cell>
        </row>
        <row r="213">
          <cell r="A213">
            <v>1046918</v>
          </cell>
          <cell r="B213" t="str">
            <v>Uponor S-Press fém T 40-25-40</v>
          </cell>
          <cell r="C213">
            <v>6930</v>
          </cell>
          <cell r="D213" t="str">
            <v>db</v>
          </cell>
          <cell r="E213" t="str">
            <v/>
          </cell>
          <cell r="F213">
            <v>5</v>
          </cell>
          <cell r="G213">
            <v>5</v>
          </cell>
          <cell r="H213" t="str">
            <v>Ötrétegű</v>
          </cell>
          <cell r="I213" t="str">
            <v>Idom</v>
          </cell>
          <cell r="J213" t="str">
            <v>T</v>
          </cell>
          <cell r="K213"/>
          <cell r="L213">
            <v>7.04</v>
          </cell>
          <cell r="M213">
            <v>0.47785444963039392</v>
          </cell>
          <cell r="N213" t="str">
            <v>PL</v>
          </cell>
          <cell r="O213">
            <v>682.50654481507024</v>
          </cell>
          <cell r="P213"/>
          <cell r="Q213"/>
          <cell r="R213">
            <v>4851</v>
          </cell>
        </row>
        <row r="214">
          <cell r="A214">
            <v>1046919</v>
          </cell>
          <cell r="B214" t="str">
            <v>Uponor S-Press fém T 40-32-32</v>
          </cell>
          <cell r="C214">
            <v>9612</v>
          </cell>
          <cell r="D214" t="str">
            <v>db</v>
          </cell>
          <cell r="E214" t="str">
            <v/>
          </cell>
          <cell r="F214">
            <v>5</v>
          </cell>
          <cell r="G214">
            <v>5</v>
          </cell>
          <cell r="H214" t="str">
            <v>Ötrétegű</v>
          </cell>
          <cell r="I214" t="str">
            <v>Idom</v>
          </cell>
          <cell r="J214" t="str">
            <v>T</v>
          </cell>
          <cell r="K214"/>
          <cell r="L214">
            <v>7.48</v>
          </cell>
          <cell r="M214">
            <v>0.60001841910474352</v>
          </cell>
          <cell r="N214" t="str">
            <v>PL</v>
          </cell>
          <cell r="O214">
            <v>105.63840472224601</v>
          </cell>
          <cell r="P214"/>
          <cell r="Q214"/>
          <cell r="R214">
            <v>6728.4</v>
          </cell>
        </row>
        <row r="215">
          <cell r="A215">
            <v>1046920</v>
          </cell>
          <cell r="B215" t="str">
            <v>Uponor S-Press fém T 40-32-40</v>
          </cell>
          <cell r="C215">
            <v>7365</v>
          </cell>
          <cell r="D215" t="str">
            <v>db</v>
          </cell>
          <cell r="E215" t="str">
            <v/>
          </cell>
          <cell r="F215">
            <v>5</v>
          </cell>
          <cell r="G215">
            <v>5</v>
          </cell>
          <cell r="H215" t="str">
            <v>Ötrétegű</v>
          </cell>
          <cell r="I215" t="str">
            <v>Idom</v>
          </cell>
          <cell r="J215" t="str">
            <v>T</v>
          </cell>
          <cell r="K215"/>
          <cell r="L215">
            <v>7.7</v>
          </cell>
          <cell r="M215">
            <v>0.46263406635205395</v>
          </cell>
          <cell r="N215" t="str">
            <v>PL</v>
          </cell>
          <cell r="O215">
            <v>545.71065812152563</v>
          </cell>
          <cell r="P215"/>
          <cell r="Q215"/>
          <cell r="R215">
            <v>5155.5</v>
          </cell>
        </row>
        <row r="216">
          <cell r="A216">
            <v>1046924</v>
          </cell>
          <cell r="B216" t="str">
            <v>Uponor S-Press fém T 50-25-40</v>
          </cell>
          <cell r="C216">
            <v>11768</v>
          </cell>
          <cell r="D216" t="str">
            <v>db</v>
          </cell>
          <cell r="E216"/>
          <cell r="F216">
            <v>3</v>
          </cell>
          <cell r="G216">
            <v>3</v>
          </cell>
          <cell r="H216" t="str">
            <v>Ötrétegű</v>
          </cell>
          <cell r="I216" t="str">
            <v>Idom</v>
          </cell>
          <cell r="J216" t="str">
            <v>T</v>
          </cell>
          <cell r="K216"/>
          <cell r="L216">
            <v>10.81</v>
          </cell>
          <cell r="M216">
            <v>0.52785522156455444</v>
          </cell>
          <cell r="N216" t="str">
            <v>PL</v>
          </cell>
          <cell r="O216">
            <v>0</v>
          </cell>
          <cell r="P216"/>
          <cell r="Q216"/>
          <cell r="R216">
            <v>8237.6</v>
          </cell>
        </row>
        <row r="217">
          <cell r="A217">
            <v>1046925</v>
          </cell>
          <cell r="B217" t="str">
            <v>Uponor S-Press fém T 50-25-50</v>
          </cell>
          <cell r="C217">
            <v>8071</v>
          </cell>
          <cell r="D217" t="str">
            <v>db</v>
          </cell>
          <cell r="E217" t="str">
            <v/>
          </cell>
          <cell r="F217">
            <v>3</v>
          </cell>
          <cell r="G217">
            <v>3</v>
          </cell>
          <cell r="H217" t="str">
            <v>Ötrétegű</v>
          </cell>
          <cell r="I217" t="str">
            <v>Idom</v>
          </cell>
          <cell r="J217" t="str">
            <v>T</v>
          </cell>
          <cell r="K217"/>
          <cell r="L217">
            <v>9.1</v>
          </cell>
          <cell r="M217">
            <v>0.42048297138889412</v>
          </cell>
          <cell r="N217" t="str">
            <v>PL</v>
          </cell>
          <cell r="O217">
            <v>223.93483778318401</v>
          </cell>
          <cell r="P217"/>
          <cell r="Q217"/>
          <cell r="R217">
            <v>5649.7</v>
          </cell>
        </row>
        <row r="218">
          <cell r="A218">
            <v>1046926</v>
          </cell>
          <cell r="B218" t="str">
            <v>Uponor S-Press fém T 50-32-50</v>
          </cell>
          <cell r="C218">
            <v>9924</v>
          </cell>
          <cell r="D218" t="str">
            <v>db</v>
          </cell>
          <cell r="E218" t="str">
            <v/>
          </cell>
          <cell r="F218">
            <v>3</v>
          </cell>
          <cell r="G218">
            <v>3</v>
          </cell>
          <cell r="H218" t="str">
            <v>Ötrétegű</v>
          </cell>
          <cell r="I218" t="str">
            <v>Idom</v>
          </cell>
          <cell r="J218" t="str">
            <v>T</v>
          </cell>
          <cell r="K218"/>
          <cell r="L218">
            <v>10.37</v>
          </cell>
          <cell r="M218">
            <v>0.4629135972264723</v>
          </cell>
          <cell r="N218" t="str">
            <v>PL</v>
          </cell>
          <cell r="O218">
            <v>425.66413636895442</v>
          </cell>
          <cell r="P218"/>
          <cell r="Q218"/>
          <cell r="R218">
            <v>6450.6</v>
          </cell>
        </row>
        <row r="219">
          <cell r="A219">
            <v>1046927</v>
          </cell>
          <cell r="B219" t="str">
            <v>Uponor S-Press fém T 50-40-50</v>
          </cell>
          <cell r="C219">
            <v>12638</v>
          </cell>
          <cell r="D219" t="str">
            <v>db</v>
          </cell>
          <cell r="E219" t="str">
            <v/>
          </cell>
          <cell r="F219">
            <v>3</v>
          </cell>
          <cell r="G219">
            <v>3</v>
          </cell>
          <cell r="H219" t="str">
            <v>Ötrétegű</v>
          </cell>
          <cell r="I219" t="str">
            <v>Idom</v>
          </cell>
          <cell r="J219" t="str">
            <v>T</v>
          </cell>
          <cell r="K219"/>
          <cell r="L219">
            <v>14.71</v>
          </cell>
          <cell r="M219">
            <v>0.40174480498542975</v>
          </cell>
          <cell r="N219" t="str">
            <v>PL</v>
          </cell>
          <cell r="O219">
            <v>316.42721270164122</v>
          </cell>
          <cell r="P219"/>
          <cell r="Q219"/>
          <cell r="R219">
            <v>8846.5999999999985</v>
          </cell>
        </row>
        <row r="220">
          <cell r="A220">
            <v>1070592</v>
          </cell>
          <cell r="B220" t="str">
            <v>Uponor S-Press PLUS fém T 16-1/2"km-16</v>
          </cell>
          <cell r="C220">
            <v>2523</v>
          </cell>
          <cell r="D220" t="str">
            <v>db</v>
          </cell>
          <cell r="E220"/>
          <cell r="F220">
            <v>10</v>
          </cell>
          <cell r="G220">
            <v>40</v>
          </cell>
          <cell r="H220" t="str">
            <v>Ötrétegű</v>
          </cell>
          <cell r="I220" t="str">
            <v>Idom</v>
          </cell>
          <cell r="J220" t="str">
            <v>Menetes T</v>
          </cell>
          <cell r="K220" t="str">
            <v>S-Press PLUS</v>
          </cell>
          <cell r="L220">
            <v>1.89</v>
          </cell>
          <cell r="M220">
            <v>0.61496810169869087</v>
          </cell>
          <cell r="N220" t="str">
            <v>PL</v>
          </cell>
          <cell r="O220">
            <v>69.504719236740002</v>
          </cell>
          <cell r="P220"/>
          <cell r="Q220"/>
          <cell r="R220">
            <v>1766.1</v>
          </cell>
        </row>
        <row r="221">
          <cell r="A221">
            <v>1070593</v>
          </cell>
          <cell r="B221" t="str">
            <v>Uponor S-Press PLUS fém T 25-3/4"km-25</v>
          </cell>
          <cell r="C221">
            <v>4788</v>
          </cell>
          <cell r="D221" t="str">
            <v>db</v>
          </cell>
          <cell r="E221"/>
          <cell r="F221">
            <v>5</v>
          </cell>
          <cell r="G221">
            <v>20</v>
          </cell>
          <cell r="H221" t="str">
            <v>Ötrétegű</v>
          </cell>
          <cell r="I221" t="str">
            <v>Idom</v>
          </cell>
          <cell r="J221" t="str">
            <v>Menetes T</v>
          </cell>
          <cell r="K221" t="str">
            <v>S-Press PLUS</v>
          </cell>
          <cell r="L221">
            <v>3.44</v>
          </cell>
          <cell r="M221">
            <v>0.63071942983728513</v>
          </cell>
          <cell r="N221" t="str">
            <v>PL</v>
          </cell>
          <cell r="O221">
            <v>30.054190021218002</v>
          </cell>
          <cell r="P221"/>
          <cell r="Q221"/>
          <cell r="R221">
            <v>3351.6</v>
          </cell>
        </row>
        <row r="222">
          <cell r="A222">
            <v>1070594</v>
          </cell>
          <cell r="B222" t="str">
            <v>Uponor S-Press PLUS fém T 32-3/4"km-32</v>
          </cell>
          <cell r="C222">
            <v>5942</v>
          </cell>
          <cell r="D222" t="str">
            <v>db</v>
          </cell>
          <cell r="E222"/>
          <cell r="F222">
            <v>5</v>
          </cell>
          <cell r="G222">
            <v>20</v>
          </cell>
          <cell r="H222" t="str">
            <v>Ötrétegű</v>
          </cell>
          <cell r="I222" t="str">
            <v>Idom</v>
          </cell>
          <cell r="J222" t="str">
            <v>Menetes T</v>
          </cell>
          <cell r="K222" t="str">
            <v>S-Press PLUS</v>
          </cell>
          <cell r="L222">
            <v>6.68</v>
          </cell>
          <cell r="M222">
            <v>0.42217547380526088</v>
          </cell>
          <cell r="N222" t="str">
            <v>PL</v>
          </cell>
          <cell r="O222">
            <v>96.152690887365011</v>
          </cell>
          <cell r="P222"/>
          <cell r="Q222"/>
          <cell r="R222">
            <v>4159.3999999999996</v>
          </cell>
        </row>
        <row r="223">
          <cell r="A223">
            <v>1070595</v>
          </cell>
          <cell r="B223" t="str">
            <v>Uponor S-Press PLUS fém T 16-1/2"bm-16</v>
          </cell>
          <cell r="C223">
            <v>1767</v>
          </cell>
          <cell r="D223" t="str">
            <v>db</v>
          </cell>
          <cell r="E223"/>
          <cell r="F223">
            <v>10</v>
          </cell>
          <cell r="G223">
            <v>40</v>
          </cell>
          <cell r="H223" t="str">
            <v>Ötrétegű</v>
          </cell>
          <cell r="I223" t="str">
            <v>Idom</v>
          </cell>
          <cell r="J223" t="str">
            <v>Menetes T</v>
          </cell>
          <cell r="K223" t="str">
            <v>S-Press PLUS</v>
          </cell>
          <cell r="L223">
            <v>2.1</v>
          </cell>
          <cell r="M223">
            <v>0.38914954447953032</v>
          </cell>
          <cell r="N223" t="str">
            <v>PL</v>
          </cell>
          <cell r="O223">
            <v>1887.9493488363294</v>
          </cell>
          <cell r="P223"/>
          <cell r="Q223"/>
          <cell r="R223">
            <v>1236.8999999999999</v>
          </cell>
        </row>
        <row r="224">
          <cell r="A224">
            <v>1070596</v>
          </cell>
          <cell r="B224" t="str">
            <v>Uponor S-Press PLUS fém T 20-1/2"bm-20</v>
          </cell>
          <cell r="C224">
            <v>2408</v>
          </cell>
          <cell r="D224" t="str">
            <v>db</v>
          </cell>
          <cell r="E224"/>
          <cell r="F224">
            <v>15</v>
          </cell>
          <cell r="G224">
            <v>60</v>
          </cell>
          <cell r="H224" t="str">
            <v>Ötrétegű</v>
          </cell>
          <cell r="I224" t="str">
            <v>Idom</v>
          </cell>
          <cell r="J224" t="str">
            <v>Menetes T</v>
          </cell>
          <cell r="K224" t="str">
            <v>S-Press PLUS</v>
          </cell>
          <cell r="L224">
            <v>2.5</v>
          </cell>
          <cell r="M224">
            <v>0.46637559577960874</v>
          </cell>
          <cell r="N224" t="str">
            <v>PL</v>
          </cell>
          <cell r="O224">
            <v>7639.1485751483215</v>
          </cell>
          <cell r="P224"/>
          <cell r="Q224"/>
          <cell r="R224">
            <v>1685.6</v>
          </cell>
        </row>
        <row r="225">
          <cell r="A225">
            <v>1070597</v>
          </cell>
          <cell r="B225" t="str">
            <v>Uponor S-Press PLUS fém T 20-3/4"bm-20</v>
          </cell>
          <cell r="C225">
            <v>3112</v>
          </cell>
          <cell r="D225" t="str">
            <v>db</v>
          </cell>
          <cell r="E225"/>
          <cell r="F225">
            <v>10</v>
          </cell>
          <cell r="G225">
            <v>40</v>
          </cell>
          <cell r="H225" t="str">
            <v>Ötrétegű</v>
          </cell>
          <cell r="I225" t="str">
            <v>Idom</v>
          </cell>
          <cell r="J225" t="str">
            <v>Menetes T</v>
          </cell>
          <cell r="K225" t="str">
            <v>S-Press PLUS</v>
          </cell>
          <cell r="L225">
            <v>2.62</v>
          </cell>
          <cell r="M225">
            <v>0.56727313351538822</v>
          </cell>
          <cell r="N225" t="str">
            <v>PL</v>
          </cell>
          <cell r="O225">
            <v>530.58251392972409</v>
          </cell>
          <cell r="P225"/>
          <cell r="Q225"/>
          <cell r="R225">
            <v>2178.3999999999996</v>
          </cell>
        </row>
        <row r="226">
          <cell r="A226">
            <v>1070598</v>
          </cell>
          <cell r="B226" t="str">
            <v>Uponor S-Press PLUS fém T 25-1/2"bm-25</v>
          </cell>
          <cell r="C226">
            <v>3775</v>
          </cell>
          <cell r="D226" t="str">
            <v>db</v>
          </cell>
          <cell r="E226"/>
          <cell r="F226">
            <v>5</v>
          </cell>
          <cell r="G226">
            <v>20</v>
          </cell>
          <cell r="H226" t="str">
            <v>Ötrétegű</v>
          </cell>
          <cell r="I226" t="str">
            <v>Idom</v>
          </cell>
          <cell r="J226" t="str">
            <v>Menetes T</v>
          </cell>
          <cell r="K226" t="str">
            <v>S-Press PLUS</v>
          </cell>
          <cell r="L226">
            <v>3.1</v>
          </cell>
          <cell r="M226">
            <v>0.57791793879476794</v>
          </cell>
          <cell r="N226" t="str">
            <v>PL</v>
          </cell>
          <cell r="O226">
            <v>3033.9655420670929</v>
          </cell>
          <cell r="P226"/>
          <cell r="Q226"/>
          <cell r="R226">
            <v>2076.25</v>
          </cell>
        </row>
        <row r="227">
          <cell r="A227">
            <v>1070599</v>
          </cell>
          <cell r="B227" t="str">
            <v>Uponor S-Press PLUS fém T 25-3/4"bm-25</v>
          </cell>
          <cell r="C227">
            <v>4070</v>
          </cell>
          <cell r="D227" t="str">
            <v>db</v>
          </cell>
          <cell r="E227"/>
          <cell r="F227">
            <v>5</v>
          </cell>
          <cell r="G227">
            <v>20</v>
          </cell>
          <cell r="H227" t="str">
            <v>Ötrétegű</v>
          </cell>
          <cell r="I227" t="str">
            <v>Idom</v>
          </cell>
          <cell r="J227" t="str">
            <v>Menetes T</v>
          </cell>
          <cell r="K227" t="str">
            <v>S-Press PLUS</v>
          </cell>
          <cell r="L227">
            <v>3.5</v>
          </cell>
          <cell r="M227">
            <v>0.55799641486295248</v>
          </cell>
          <cell r="N227" t="str">
            <v>PL</v>
          </cell>
          <cell r="O227">
            <v>1240.0690636871457</v>
          </cell>
          <cell r="P227"/>
          <cell r="Q227"/>
          <cell r="R227">
            <v>2645.5</v>
          </cell>
        </row>
        <row r="228">
          <cell r="A228">
            <v>1070600</v>
          </cell>
          <cell r="B228" t="str">
            <v>Uponor S-Press PLUS fém T 32-1/2"bm-32</v>
          </cell>
          <cell r="C228">
            <v>5435</v>
          </cell>
          <cell r="D228" t="str">
            <v>db</v>
          </cell>
          <cell r="E228"/>
          <cell r="F228">
            <v>5</v>
          </cell>
          <cell r="G228">
            <v>20</v>
          </cell>
          <cell r="H228" t="str">
            <v>Ötrétegű</v>
          </cell>
          <cell r="I228" t="str">
            <v>Idom</v>
          </cell>
          <cell r="J228" t="str">
            <v>Menetes T</v>
          </cell>
          <cell r="K228" t="str">
            <v>S-Press PLUS</v>
          </cell>
          <cell r="L228">
            <v>3.83</v>
          </cell>
          <cell r="M228">
            <v>0.63779755103299718</v>
          </cell>
          <cell r="N228" t="str">
            <v>PL</v>
          </cell>
          <cell r="O228">
            <v>1846.5451070995955</v>
          </cell>
          <cell r="P228"/>
          <cell r="Q228"/>
          <cell r="R228">
            <v>3804.4999999999995</v>
          </cell>
        </row>
        <row r="229">
          <cell r="A229">
            <v>1070601</v>
          </cell>
          <cell r="B229" t="str">
            <v>Uponor S-Press PLUS fém T 32-3/4"bm-32</v>
          </cell>
          <cell r="C229">
            <v>6218</v>
          </cell>
          <cell r="D229" t="str">
            <v>db</v>
          </cell>
          <cell r="E229"/>
          <cell r="F229">
            <v>5</v>
          </cell>
          <cell r="G229">
            <v>20</v>
          </cell>
          <cell r="H229" t="str">
            <v>Ötrétegű</v>
          </cell>
          <cell r="I229" t="str">
            <v>Idom</v>
          </cell>
          <cell r="J229" t="str">
            <v>Menetes T</v>
          </cell>
          <cell r="K229" t="str">
            <v>S-Press PLUS</v>
          </cell>
          <cell r="L229">
            <v>6.5</v>
          </cell>
          <cell r="M229">
            <v>0.46270252976149473</v>
          </cell>
          <cell r="N229" t="str">
            <v>PL</v>
          </cell>
          <cell r="O229">
            <v>1123.961417285175</v>
          </cell>
          <cell r="P229"/>
          <cell r="Q229"/>
          <cell r="R229">
            <v>4352.5999999999995</v>
          </cell>
        </row>
        <row r="230">
          <cell r="A230">
            <v>1046923</v>
          </cell>
          <cell r="B230" t="str">
            <v>Uponor S-Press fém T 40-3/4"bm-40</v>
          </cell>
          <cell r="C230">
            <v>8519</v>
          </cell>
          <cell r="D230" t="str">
            <v>db</v>
          </cell>
          <cell r="E230" t="str">
            <v/>
          </cell>
          <cell r="F230">
            <v>5</v>
          </cell>
          <cell r="G230">
            <v>5</v>
          </cell>
          <cell r="H230" t="str">
            <v>Ötrétegű</v>
          </cell>
          <cell r="I230" t="str">
            <v>Idom</v>
          </cell>
          <cell r="J230" t="str">
            <v>Menetes T</v>
          </cell>
          <cell r="K230"/>
          <cell r="L230">
            <v>9.2200000000000006</v>
          </cell>
          <cell r="M230">
            <v>0.44371870160140314</v>
          </cell>
          <cell r="N230" t="str">
            <v>PL</v>
          </cell>
          <cell r="O230">
            <v>2020.325670922482</v>
          </cell>
          <cell r="P230"/>
          <cell r="Q230"/>
          <cell r="R230">
            <v>5963.2999999999993</v>
          </cell>
        </row>
        <row r="231">
          <cell r="A231">
            <v>1046929</v>
          </cell>
          <cell r="B231" t="str">
            <v>Uponor S-Press fém T 50-1"bm-50</v>
          </cell>
          <cell r="C231">
            <v>10886</v>
          </cell>
          <cell r="D231" t="str">
            <v>db</v>
          </cell>
          <cell r="E231" t="str">
            <v/>
          </cell>
          <cell r="F231">
            <v>3</v>
          </cell>
          <cell r="G231">
            <v>3</v>
          </cell>
          <cell r="H231" t="str">
            <v>Ötrétegű</v>
          </cell>
          <cell r="I231" t="str">
            <v>Idom</v>
          </cell>
          <cell r="J231" t="str">
            <v>Menetes T</v>
          </cell>
          <cell r="K231"/>
          <cell r="L231">
            <v>13.4</v>
          </cell>
          <cell r="M231">
            <v>0.36731341628292447</v>
          </cell>
          <cell r="N231" t="str">
            <v>PL</v>
          </cell>
          <cell r="O231">
            <v>2825.8104543283221</v>
          </cell>
          <cell r="P231"/>
          <cell r="Q231"/>
          <cell r="R231">
            <v>7620.2</v>
          </cell>
        </row>
        <row r="232">
          <cell r="A232">
            <v>1070708</v>
          </cell>
          <cell r="B232" t="str">
            <v>Uponor S-Press PLUS fém hollandi 16-3/8"bm</v>
          </cell>
          <cell r="C232">
            <v>2407</v>
          </cell>
          <cell r="D232" t="str">
            <v>db</v>
          </cell>
          <cell r="E232"/>
          <cell r="F232">
            <v>25</v>
          </cell>
          <cell r="G232"/>
          <cell r="H232" t="str">
            <v>Ötrétegű</v>
          </cell>
          <cell r="I232" t="str">
            <v>Idom</v>
          </cell>
          <cell r="J232" t="str">
            <v>Hollandi</v>
          </cell>
          <cell r="K232" t="str">
            <v>S-Press PLUS</v>
          </cell>
          <cell r="L232">
            <v>1.42</v>
          </cell>
          <cell r="M232">
            <v>0.69677541457165981</v>
          </cell>
          <cell r="N232" t="str">
            <v>PL</v>
          </cell>
          <cell r="O232">
            <v>8.6271378364116007</v>
          </cell>
          <cell r="P232"/>
          <cell r="Q232"/>
          <cell r="R232">
            <v>2407</v>
          </cell>
        </row>
        <row r="233">
          <cell r="A233">
            <v>1070602</v>
          </cell>
          <cell r="B233" t="str">
            <v>Uponor S-Press PLUS fém hollandi 16-1/2"bm</v>
          </cell>
          <cell r="C233">
            <v>1792</v>
          </cell>
          <cell r="D233" t="str">
            <v>db</v>
          </cell>
          <cell r="E233"/>
          <cell r="F233">
            <v>30</v>
          </cell>
          <cell r="G233"/>
          <cell r="H233" t="str">
            <v>Ötrétegű</v>
          </cell>
          <cell r="I233" t="str">
            <v>Idom</v>
          </cell>
          <cell r="J233" t="str">
            <v>Hollandi</v>
          </cell>
          <cell r="K233" t="str">
            <v>S-Press PLUS</v>
          </cell>
          <cell r="L233">
            <v>1.72</v>
          </cell>
          <cell r="M233">
            <v>0.50666423829824825</v>
          </cell>
          <cell r="N233" t="str">
            <v>PL</v>
          </cell>
          <cell r="O233">
            <v>4419.4124745439212</v>
          </cell>
          <cell r="P233"/>
          <cell r="Q233"/>
          <cell r="R233">
            <v>1254.3999999999999</v>
          </cell>
        </row>
        <row r="234">
          <cell r="A234">
            <v>1070603</v>
          </cell>
          <cell r="B234" t="str">
            <v>Uponor S-Press PLUS fém hollandi 16-3/4"bm</v>
          </cell>
          <cell r="C234">
            <v>1864</v>
          </cell>
          <cell r="D234" t="str">
            <v>db</v>
          </cell>
          <cell r="E234"/>
          <cell r="F234">
            <v>20</v>
          </cell>
          <cell r="G234"/>
          <cell r="H234" t="str">
            <v>Ötrétegű</v>
          </cell>
          <cell r="I234" t="str">
            <v>Idom</v>
          </cell>
          <cell r="J234" t="str">
            <v>Hollandi</v>
          </cell>
          <cell r="K234" t="str">
            <v>S-Press PLUS</v>
          </cell>
          <cell r="L234">
            <v>1.59</v>
          </cell>
          <cell r="M234">
            <v>0.56156686074534412</v>
          </cell>
          <cell r="N234" t="str">
            <v>PL</v>
          </cell>
          <cell r="O234">
            <v>1508.313033338226</v>
          </cell>
          <cell r="P234"/>
          <cell r="Q234"/>
          <cell r="R234">
            <v>1304.8</v>
          </cell>
        </row>
        <row r="235">
          <cell r="A235">
            <v>1070604</v>
          </cell>
          <cell r="B235" t="str">
            <v>Uponor S-Press PLUS fém hollandi 20-1/2"bm</v>
          </cell>
          <cell r="C235">
            <v>1891</v>
          </cell>
          <cell r="D235" t="str">
            <v>db</v>
          </cell>
          <cell r="E235"/>
          <cell r="F235">
            <v>20</v>
          </cell>
          <cell r="G235"/>
          <cell r="H235" t="str">
            <v>Ötrétegű</v>
          </cell>
          <cell r="I235" t="str">
            <v>Idom</v>
          </cell>
          <cell r="J235" t="str">
            <v>Hollandi</v>
          </cell>
          <cell r="K235" t="str">
            <v>S-Press PLUS</v>
          </cell>
          <cell r="L235">
            <v>1.67</v>
          </cell>
          <cell r="M235">
            <v>0.54608231958631137</v>
          </cell>
          <cell r="N235" t="str">
            <v>PL</v>
          </cell>
          <cell r="O235">
            <v>10753.889138054443</v>
          </cell>
          <cell r="P235"/>
          <cell r="Q235"/>
          <cell r="R235">
            <v>1323.6999999999998</v>
          </cell>
        </row>
        <row r="236">
          <cell r="A236">
            <v>1070605</v>
          </cell>
          <cell r="B236" t="str">
            <v>Uponor S-Press PLUS fém hollandi 20-3/4"bm</v>
          </cell>
          <cell r="C236">
            <v>1916</v>
          </cell>
          <cell r="D236" t="str">
            <v>db</v>
          </cell>
          <cell r="E236"/>
          <cell r="F236">
            <v>20</v>
          </cell>
          <cell r="G236"/>
          <cell r="H236" t="str">
            <v>Ötrétegű</v>
          </cell>
          <cell r="I236" t="str">
            <v>Idom</v>
          </cell>
          <cell r="J236" t="str">
            <v>Hollandi</v>
          </cell>
          <cell r="K236" t="str">
            <v>S-Press PLUS</v>
          </cell>
          <cell r="L236">
            <v>1.62</v>
          </cell>
          <cell r="M236">
            <v>0.56541806766438873</v>
          </cell>
          <cell r="N236" t="str">
            <v>PL</v>
          </cell>
          <cell r="O236">
            <v>12545.675793070755</v>
          </cell>
          <cell r="P236"/>
          <cell r="Q236"/>
          <cell r="R236">
            <v>1341.1999999999998</v>
          </cell>
        </row>
        <row r="237">
          <cell r="A237">
            <v>1070606</v>
          </cell>
          <cell r="B237" t="str">
            <v>Uponor S-Press PLUS fém hollandi 25-3/4"bm</v>
          </cell>
          <cell r="C237">
            <v>2439</v>
          </cell>
          <cell r="D237" t="str">
            <v>db</v>
          </cell>
          <cell r="E237"/>
          <cell r="F237">
            <v>15</v>
          </cell>
          <cell r="G237"/>
          <cell r="H237" t="str">
            <v>Ötrétegű</v>
          </cell>
          <cell r="I237" t="str">
            <v>Idom</v>
          </cell>
          <cell r="J237" t="str">
            <v>Hollandi</v>
          </cell>
          <cell r="K237" t="str">
            <v>S-Press PLUS</v>
          </cell>
          <cell r="L237">
            <v>2.29</v>
          </cell>
          <cell r="M237">
            <v>0.51741275527993635</v>
          </cell>
          <cell r="N237" t="str">
            <v>PL</v>
          </cell>
          <cell r="O237">
            <v>13973.641531629968</v>
          </cell>
          <cell r="P237"/>
          <cell r="Q237"/>
          <cell r="R237">
            <v>1707.3</v>
          </cell>
        </row>
        <row r="238">
          <cell r="A238">
            <v>1070607</v>
          </cell>
          <cell r="B238" t="str">
            <v>Uponor S-Press PLUS fém hollandi 25-1"bm</v>
          </cell>
          <cell r="C238">
            <v>3361</v>
          </cell>
          <cell r="D238" t="str">
            <v>db</v>
          </cell>
          <cell r="E238"/>
          <cell r="F238">
            <v>15</v>
          </cell>
          <cell r="G238"/>
          <cell r="H238" t="str">
            <v>Ötrétegű</v>
          </cell>
          <cell r="I238" t="str">
            <v>Idom</v>
          </cell>
          <cell r="J238" t="str">
            <v>Hollandi</v>
          </cell>
          <cell r="K238" t="str">
            <v>S-Press PLUS</v>
          </cell>
          <cell r="L238">
            <v>3.24</v>
          </cell>
          <cell r="M238">
            <v>0.50451711850340308</v>
          </cell>
          <cell r="N238" t="str">
            <v>PL</v>
          </cell>
          <cell r="O238">
            <v>1349.0628523186328</v>
          </cell>
          <cell r="P238"/>
          <cell r="Q238"/>
          <cell r="R238">
            <v>2352.6999999999998</v>
          </cell>
        </row>
        <row r="239">
          <cell r="A239">
            <v>1070608</v>
          </cell>
          <cell r="B239" t="str">
            <v>Uponor S-Press PLUS fém hollandi 25-5/4"bm</v>
          </cell>
          <cell r="C239">
            <v>4982</v>
          </cell>
          <cell r="D239" t="str">
            <v>db</v>
          </cell>
          <cell r="E239"/>
          <cell r="F239">
            <v>10</v>
          </cell>
          <cell r="G239"/>
          <cell r="H239" t="str">
            <v>Ötrétegű</v>
          </cell>
          <cell r="I239" t="str">
            <v>Idom</v>
          </cell>
          <cell r="J239" t="str">
            <v>Hollandi</v>
          </cell>
          <cell r="K239" t="str">
            <v>S-Press PLUS</v>
          </cell>
          <cell r="L239">
            <v>5.1100000000000003</v>
          </cell>
          <cell r="M239">
            <v>0.47280736579659488</v>
          </cell>
          <cell r="N239" t="str">
            <v>PL</v>
          </cell>
          <cell r="O239">
            <v>125.28793799979999</v>
          </cell>
          <cell r="P239"/>
          <cell r="Q239"/>
          <cell r="R239">
            <v>3487.3999999999996</v>
          </cell>
        </row>
        <row r="240">
          <cell r="A240">
            <v>1070609</v>
          </cell>
          <cell r="B240" t="str">
            <v>Uponor S-Press PLUS fém hollandi 32-1"bm</v>
          </cell>
          <cell r="C240">
            <v>4498</v>
          </cell>
          <cell r="D240" t="str">
            <v>db</v>
          </cell>
          <cell r="E240"/>
          <cell r="F240">
            <v>10</v>
          </cell>
          <cell r="G240"/>
          <cell r="H240" t="str">
            <v>Ötrétegű</v>
          </cell>
          <cell r="I240" t="str">
            <v>Idom</v>
          </cell>
          <cell r="J240" t="str">
            <v>Hollandi</v>
          </cell>
          <cell r="K240" t="str">
            <v>S-Press PLUS</v>
          </cell>
          <cell r="L240">
            <v>3.96</v>
          </cell>
          <cell r="M240">
            <v>0.5474903015708048</v>
          </cell>
          <cell r="N240" t="str">
            <v>PL</v>
          </cell>
          <cell r="O240">
            <v>2279.592597425346</v>
          </cell>
          <cell r="P240"/>
          <cell r="Q240"/>
          <cell r="R240">
            <v>3148.6</v>
          </cell>
        </row>
        <row r="241">
          <cell r="A241">
            <v>1070610</v>
          </cell>
          <cell r="B241" t="str">
            <v>Uponor S-Press PLUS fém hollandi 32-5/4"bm</v>
          </cell>
          <cell r="C241">
            <v>3993</v>
          </cell>
          <cell r="D241" t="str">
            <v>db</v>
          </cell>
          <cell r="E241"/>
          <cell r="F241">
            <v>10</v>
          </cell>
          <cell r="G241"/>
          <cell r="H241" t="str">
            <v>Ötrétegű</v>
          </cell>
          <cell r="I241" t="str">
            <v>Idom</v>
          </cell>
          <cell r="J241" t="str">
            <v>Hollandi</v>
          </cell>
          <cell r="K241" t="str">
            <v>S-Press PLUS</v>
          </cell>
          <cell r="L241">
            <v>5.16</v>
          </cell>
          <cell r="M241">
            <v>0.33579437643160093</v>
          </cell>
          <cell r="N241" t="str">
            <v>PL</v>
          </cell>
          <cell r="O241">
            <v>65.551145638213796</v>
          </cell>
          <cell r="P241"/>
          <cell r="Q241"/>
          <cell r="R241">
            <v>2835.0299999999997</v>
          </cell>
        </row>
        <row r="242">
          <cell r="A242">
            <v>1070611</v>
          </cell>
          <cell r="B242" t="str">
            <v>Uponor S-Press PLUS fém hollandis könyök 16-3/8"bm</v>
          </cell>
          <cell r="C242">
            <v>1970</v>
          </cell>
          <cell r="D242" t="str">
            <v>db</v>
          </cell>
          <cell r="E242"/>
          <cell r="F242">
            <v>20</v>
          </cell>
          <cell r="G242"/>
          <cell r="H242" t="str">
            <v>Ötrétegű</v>
          </cell>
          <cell r="I242" t="str">
            <v>Idom</v>
          </cell>
          <cell r="J242" t="str">
            <v>Hollandi</v>
          </cell>
          <cell r="K242" t="str">
            <v>S-Press PLUS</v>
          </cell>
          <cell r="L242">
            <v>1.65</v>
          </cell>
          <cell r="M242">
            <v>0.56950325221351084</v>
          </cell>
          <cell r="N242" t="str">
            <v>PL</v>
          </cell>
          <cell r="O242">
            <v>0</v>
          </cell>
          <cell r="P242"/>
          <cell r="Q242"/>
          <cell r="R242">
            <v>1970</v>
          </cell>
        </row>
        <row r="243">
          <cell r="A243">
            <v>1070612</v>
          </cell>
          <cell r="B243" t="str">
            <v>Uponor S-Press PLUS fém hollandis könyök 16-1/2"bm</v>
          </cell>
          <cell r="C243">
            <v>2148</v>
          </cell>
          <cell r="D243" t="str">
            <v>db</v>
          </cell>
          <cell r="E243"/>
          <cell r="F243">
            <v>20</v>
          </cell>
          <cell r="G243"/>
          <cell r="H243" t="str">
            <v>Ötrétegű</v>
          </cell>
          <cell r="I243" t="str">
            <v>Idom</v>
          </cell>
          <cell r="J243" t="str">
            <v>Hollandi</v>
          </cell>
          <cell r="K243" t="str">
            <v>S-Press PLUS</v>
          </cell>
          <cell r="L243">
            <v>1.55</v>
          </cell>
          <cell r="M243">
            <v>0.62910619621746955</v>
          </cell>
          <cell r="N243" t="str">
            <v>PL</v>
          </cell>
          <cell r="O243">
            <v>97.515418126379998</v>
          </cell>
          <cell r="P243"/>
          <cell r="Q243"/>
          <cell r="R243">
            <v>1503.6</v>
          </cell>
        </row>
        <row r="244">
          <cell r="A244">
            <v>1070613</v>
          </cell>
          <cell r="B244" t="str">
            <v>Uponor S-Press PLUS fém hollandis könyök 20-1/2"bm</v>
          </cell>
          <cell r="C244">
            <v>2029</v>
          </cell>
          <cell r="D244" t="str">
            <v>db</v>
          </cell>
          <cell r="E244"/>
          <cell r="F244">
            <v>20</v>
          </cell>
          <cell r="G244"/>
          <cell r="H244" t="str">
            <v>Ötrétegű</v>
          </cell>
          <cell r="I244" t="str">
            <v>Idom</v>
          </cell>
          <cell r="J244" t="str">
            <v>Hollandi</v>
          </cell>
          <cell r="K244" t="str">
            <v>S-Press PLUS</v>
          </cell>
          <cell r="L244">
            <v>2.16</v>
          </cell>
          <cell r="M244">
            <v>0.45282800568093906</v>
          </cell>
          <cell r="N244" t="str">
            <v>PL</v>
          </cell>
          <cell r="O244">
            <v>3125.7944468075175</v>
          </cell>
          <cell r="P244"/>
          <cell r="Q244"/>
          <cell r="R244">
            <v>1420.3</v>
          </cell>
        </row>
        <row r="245">
          <cell r="A245">
            <v>1070614</v>
          </cell>
          <cell r="B245" t="str">
            <v>Uponor S-Press PLUS fém hollandis könyök 25-3/4"bm</v>
          </cell>
          <cell r="C245">
            <v>3486</v>
          </cell>
          <cell r="D245" t="str">
            <v>db</v>
          </cell>
          <cell r="E245"/>
          <cell r="F245">
            <v>10</v>
          </cell>
          <cell r="G245">
            <v>10</v>
          </cell>
          <cell r="H245" t="str">
            <v>Ötrétegű</v>
          </cell>
          <cell r="I245" t="str">
            <v>Idom</v>
          </cell>
          <cell r="J245" t="str">
            <v>Hollandi</v>
          </cell>
          <cell r="K245" t="str">
            <v>S-Press PLUS</v>
          </cell>
          <cell r="L245">
            <v>2.54</v>
          </cell>
          <cell r="M245">
            <v>0.62549424945252285</v>
          </cell>
          <cell r="N245" t="str">
            <v>PL</v>
          </cell>
          <cell r="O245">
            <v>148.94780274659999</v>
          </cell>
          <cell r="P245"/>
          <cell r="Q245"/>
          <cell r="R245">
            <v>2440.1999999999998</v>
          </cell>
        </row>
        <row r="246">
          <cell r="A246">
            <v>1070705</v>
          </cell>
          <cell r="B246" t="str">
            <v>Uponor S-Press PLUS ötrétegű-réz átmenet 16-10Cu</v>
          </cell>
          <cell r="C246">
            <v>2100</v>
          </cell>
          <cell r="D246" t="str">
            <v>db</v>
          </cell>
          <cell r="E246"/>
          <cell r="F246">
            <v>10</v>
          </cell>
          <cell r="G246">
            <v>80</v>
          </cell>
          <cell r="H246" t="str">
            <v>Ötrétegű</v>
          </cell>
          <cell r="I246" t="str">
            <v>Idom</v>
          </cell>
          <cell r="J246" t="str">
            <v>Réz átmenet</v>
          </cell>
          <cell r="K246" t="str">
            <v>S-Press PLUS</v>
          </cell>
          <cell r="L246">
            <v>1.78</v>
          </cell>
          <cell r="M246">
            <v>0.56433480641035993</v>
          </cell>
          <cell r="N246" t="str">
            <v>PRO</v>
          </cell>
          <cell r="O246">
            <v>0</v>
          </cell>
          <cell r="P246"/>
          <cell r="Q246"/>
          <cell r="R246">
            <v>2100</v>
          </cell>
        </row>
        <row r="247">
          <cell r="A247">
            <v>1070706</v>
          </cell>
          <cell r="B247" t="str">
            <v>Uponor S-Press PLUS ötrétegű-réz átmenet 16-12Cu</v>
          </cell>
          <cell r="C247">
            <v>1787</v>
          </cell>
          <cell r="D247" t="str">
            <v>db</v>
          </cell>
          <cell r="E247"/>
          <cell r="F247">
            <v>10</v>
          </cell>
          <cell r="G247">
            <v>80</v>
          </cell>
          <cell r="H247" t="str">
            <v>Ötrétegű</v>
          </cell>
          <cell r="I247" t="str">
            <v>Idom</v>
          </cell>
          <cell r="J247" t="str">
            <v>Réz átmenet</v>
          </cell>
          <cell r="K247" t="str">
            <v>S-Press PLUS</v>
          </cell>
          <cell r="L247">
            <v>1.75</v>
          </cell>
          <cell r="M247">
            <v>0.49665512268948431</v>
          </cell>
          <cell r="N247" t="str">
            <v>PRO</v>
          </cell>
          <cell r="O247">
            <v>0</v>
          </cell>
          <cell r="P247"/>
          <cell r="Q247"/>
          <cell r="R247">
            <v>1787</v>
          </cell>
        </row>
        <row r="248">
          <cell r="A248">
            <v>1070707</v>
          </cell>
          <cell r="B248" t="str">
            <v>Uponor S-Press PLUS ötrétegű-réz átmenet 20-15Cu</v>
          </cell>
          <cell r="C248">
            <v>2067</v>
          </cell>
          <cell r="D248" t="str">
            <v>db</v>
          </cell>
          <cell r="E248"/>
          <cell r="F248">
            <v>10</v>
          </cell>
          <cell r="G248"/>
          <cell r="H248" t="str">
            <v>Ötrétegű</v>
          </cell>
          <cell r="I248" t="str">
            <v>Idom</v>
          </cell>
          <cell r="J248" t="str">
            <v>Réz átmenet</v>
          </cell>
          <cell r="K248" t="str">
            <v>S-Press PLUS</v>
          </cell>
          <cell r="L248">
            <v>1.98</v>
          </cell>
          <cell r="M248">
            <v>0.50764668032546678</v>
          </cell>
          <cell r="N248" t="str">
            <v>PRO</v>
          </cell>
          <cell r="O248">
            <v>0</v>
          </cell>
          <cell r="P248"/>
          <cell r="Q248"/>
          <cell r="R248">
            <v>2067</v>
          </cell>
        </row>
        <row r="249">
          <cell r="A249">
            <v>1070615</v>
          </cell>
          <cell r="B249" t="str">
            <v>Uponor S-Press PLUS ötrétegű-réz átmenet 16-15Cu</v>
          </cell>
          <cell r="C249">
            <v>1775</v>
          </cell>
          <cell r="D249" t="str">
            <v>db</v>
          </cell>
          <cell r="E249"/>
          <cell r="F249">
            <v>20</v>
          </cell>
          <cell r="G249">
            <v>160</v>
          </cell>
          <cell r="H249" t="str">
            <v>Ötrétegű</v>
          </cell>
          <cell r="I249" t="str">
            <v>Idom</v>
          </cell>
          <cell r="J249" t="str">
            <v>Réz átmenet</v>
          </cell>
          <cell r="K249" t="str">
            <v>S-Press PLUS</v>
          </cell>
          <cell r="L249">
            <v>1.79</v>
          </cell>
          <cell r="M249">
            <v>0.48166942152129866</v>
          </cell>
          <cell r="N249" t="str">
            <v>PRO</v>
          </cell>
          <cell r="O249">
            <v>60.493089257568002</v>
          </cell>
          <cell r="P249"/>
          <cell r="Q249"/>
          <cell r="R249">
            <v>1775</v>
          </cell>
        </row>
        <row r="250">
          <cell r="A250">
            <v>1070616</v>
          </cell>
          <cell r="B250" t="str">
            <v>Uponor S-Press PLUS ötrétegű-réz átmenet 20-18Cu</v>
          </cell>
          <cell r="C250">
            <v>2006</v>
          </cell>
          <cell r="D250" t="str">
            <v>db</v>
          </cell>
          <cell r="E250"/>
          <cell r="F250">
            <v>10</v>
          </cell>
          <cell r="G250">
            <v>40</v>
          </cell>
          <cell r="H250" t="str">
            <v>Ötrétegű</v>
          </cell>
          <cell r="I250" t="str">
            <v>Idom</v>
          </cell>
          <cell r="J250" t="str">
            <v>Réz átmenet</v>
          </cell>
          <cell r="K250" t="str">
            <v>S-Press PLUS</v>
          </cell>
          <cell r="L250">
            <v>2.0499999999999998</v>
          </cell>
          <cell r="M250">
            <v>0.47473908095841688</v>
          </cell>
          <cell r="N250" t="str">
            <v>PRO</v>
          </cell>
          <cell r="O250">
            <v>35.014130139911998</v>
          </cell>
          <cell r="P250"/>
          <cell r="Q250"/>
          <cell r="R250">
            <v>2006</v>
          </cell>
        </row>
        <row r="251">
          <cell r="A251">
            <v>1070617</v>
          </cell>
          <cell r="B251" t="str">
            <v>Uponor S-Press PLUS ötrétegű-réz átmenet 20-22Cu</v>
          </cell>
          <cell r="C251">
            <v>2385</v>
          </cell>
          <cell r="D251" t="str">
            <v>db</v>
          </cell>
          <cell r="E251"/>
          <cell r="F251">
            <v>15</v>
          </cell>
          <cell r="G251">
            <v>60</v>
          </cell>
          <cell r="H251" t="str">
            <v>Ötrétegű</v>
          </cell>
          <cell r="I251" t="str">
            <v>Idom</v>
          </cell>
          <cell r="J251" t="str">
            <v>Réz átmenet</v>
          </cell>
          <cell r="K251" t="str">
            <v>S-Press PLUS</v>
          </cell>
          <cell r="L251">
            <v>2.25</v>
          </cell>
          <cell r="M251">
            <v>0.51510657910841429</v>
          </cell>
          <cell r="N251" t="str">
            <v>PRO</v>
          </cell>
          <cell r="O251">
            <v>0</v>
          </cell>
          <cell r="P251"/>
          <cell r="Q251"/>
          <cell r="R251">
            <v>2385</v>
          </cell>
        </row>
        <row r="252">
          <cell r="A252">
            <v>1070618</v>
          </cell>
          <cell r="B252" t="str">
            <v>Uponor S-Press PLUS ötrétegű-réz átmenet 25-22Cu</v>
          </cell>
          <cell r="C252">
            <v>2597</v>
          </cell>
          <cell r="D252" t="str">
            <v>db</v>
          </cell>
          <cell r="E252"/>
          <cell r="F252">
            <v>5</v>
          </cell>
          <cell r="G252">
            <v>20</v>
          </cell>
          <cell r="H252" t="str">
            <v>Ötrétegű</v>
          </cell>
          <cell r="I252" t="str">
            <v>Idom</v>
          </cell>
          <cell r="J252" t="str">
            <v>Réz átmenet</v>
          </cell>
          <cell r="K252" t="str">
            <v>S-Press PLUS</v>
          </cell>
          <cell r="L252">
            <v>2.68</v>
          </cell>
          <cell r="M252">
            <v>0.46958597224920418</v>
          </cell>
          <cell r="N252" t="str">
            <v>PRO</v>
          </cell>
          <cell r="O252">
            <v>1047.693747672</v>
          </cell>
          <cell r="P252"/>
          <cell r="Q252"/>
          <cell r="R252">
            <v>2597</v>
          </cell>
        </row>
        <row r="253">
          <cell r="A253">
            <v>1070619</v>
          </cell>
          <cell r="B253" t="str">
            <v>Uponor S-Press PLUS ötrétegű-réz átmenet 25-28Cu</v>
          </cell>
          <cell r="C253">
            <v>4151</v>
          </cell>
          <cell r="D253" t="str">
            <v>db</v>
          </cell>
          <cell r="E253"/>
          <cell r="F253">
            <v>5</v>
          </cell>
          <cell r="G253"/>
          <cell r="H253" t="str">
            <v>Ötrétegű</v>
          </cell>
          <cell r="I253" t="str">
            <v>Idom</v>
          </cell>
          <cell r="J253" t="str">
            <v>Réz átmenet</v>
          </cell>
          <cell r="K253" t="str">
            <v>S-Press PLUS</v>
          </cell>
          <cell r="L253">
            <v>3.78</v>
          </cell>
          <cell r="M253">
            <v>0.5319511060398926</v>
          </cell>
          <cell r="N253" t="str">
            <v>PRO</v>
          </cell>
          <cell r="O253">
            <v>34.823293590360002</v>
          </cell>
          <cell r="P253"/>
          <cell r="Q253"/>
          <cell r="R253">
            <v>4151</v>
          </cell>
        </row>
        <row r="254">
          <cell r="A254">
            <v>1070620</v>
          </cell>
          <cell r="B254" t="str">
            <v>Uponor S-Press PLUS ötrétegű-réz átmenet 32-28Cu</v>
          </cell>
          <cell r="C254">
            <v>4296</v>
          </cell>
          <cell r="D254" t="str">
            <v>db</v>
          </cell>
          <cell r="E254"/>
          <cell r="F254">
            <v>5</v>
          </cell>
          <cell r="G254">
            <v>20</v>
          </cell>
          <cell r="H254" t="str">
            <v>Ötrétegű</v>
          </cell>
          <cell r="I254" t="str">
            <v>Idom</v>
          </cell>
          <cell r="J254" t="str">
            <v>Réz átmenet</v>
          </cell>
          <cell r="K254" t="str">
            <v>S-Press PLUS</v>
          </cell>
          <cell r="L254">
            <v>3.98</v>
          </cell>
          <cell r="M254">
            <v>0.52382021320823502</v>
          </cell>
          <cell r="N254" t="str">
            <v>PRO</v>
          </cell>
          <cell r="O254">
            <v>14.90967019332</v>
          </cell>
          <cell r="P254"/>
          <cell r="Q254"/>
          <cell r="R254">
            <v>4296</v>
          </cell>
        </row>
        <row r="255">
          <cell r="A255">
            <v>1070621</v>
          </cell>
          <cell r="B255" t="str">
            <v>Uponor S-Press PLUS fém végelzáró kupak 16</v>
          </cell>
          <cell r="C255">
            <v>757</v>
          </cell>
          <cell r="D255" t="str">
            <v>db</v>
          </cell>
          <cell r="E255"/>
          <cell r="F255">
            <v>20</v>
          </cell>
          <cell r="G255">
            <v>160</v>
          </cell>
          <cell r="H255" t="str">
            <v>Ötrétegű</v>
          </cell>
          <cell r="I255" t="str">
            <v>Idom</v>
          </cell>
          <cell r="J255" t="str">
            <v>Végdugó</v>
          </cell>
          <cell r="K255" t="str">
            <v>S-Press PLUS</v>
          </cell>
          <cell r="L255">
            <v>0.69</v>
          </cell>
          <cell r="M255">
            <v>0.5315045600527003</v>
          </cell>
          <cell r="N255" t="str">
            <v>PRO</v>
          </cell>
          <cell r="O255">
            <v>585.44469833236928</v>
          </cell>
          <cell r="P255"/>
          <cell r="Q255"/>
          <cell r="R255">
            <v>757</v>
          </cell>
        </row>
        <row r="256">
          <cell r="A256">
            <v>1070622</v>
          </cell>
          <cell r="B256" t="str">
            <v>Uponor S-Press PLUS fém végelzáró kupak 20</v>
          </cell>
          <cell r="C256">
            <v>1105</v>
          </cell>
          <cell r="D256" t="str">
            <v>db</v>
          </cell>
          <cell r="E256"/>
          <cell r="F256">
            <v>10</v>
          </cell>
          <cell r="G256"/>
          <cell r="H256" t="str">
            <v>Ötrétegű</v>
          </cell>
          <cell r="I256" t="str">
            <v>Idom</v>
          </cell>
          <cell r="J256" t="str">
            <v>Végdugó</v>
          </cell>
          <cell r="K256" t="str">
            <v>S-Press PLUS</v>
          </cell>
          <cell r="L256">
            <v>0.79</v>
          </cell>
          <cell r="M256">
            <v>0.63253416230351678</v>
          </cell>
          <cell r="N256" t="str">
            <v>PRO</v>
          </cell>
          <cell r="O256">
            <v>535.36811446745128</v>
          </cell>
          <cell r="P256"/>
          <cell r="Q256"/>
          <cell r="R256">
            <v>1105</v>
          </cell>
        </row>
        <row r="257">
          <cell r="A257">
            <v>1070623</v>
          </cell>
          <cell r="B257" t="str">
            <v>Uponor S-Press PLUS fém végelzáró kupak 25</v>
          </cell>
          <cell r="C257">
            <v>1860</v>
          </cell>
          <cell r="D257" t="str">
            <v>db</v>
          </cell>
          <cell r="E257"/>
          <cell r="F257">
            <v>10</v>
          </cell>
          <cell r="G257"/>
          <cell r="H257" t="str">
            <v>Ötrétegű</v>
          </cell>
          <cell r="I257" t="str">
            <v>Idom</v>
          </cell>
          <cell r="J257" t="str">
            <v>Végdugó</v>
          </cell>
          <cell r="K257" t="str">
            <v>S-Press PLUS</v>
          </cell>
          <cell r="L257">
            <v>1.51</v>
          </cell>
          <cell r="M257">
            <v>0.58273096264566004</v>
          </cell>
          <cell r="N257" t="str">
            <v>PRO</v>
          </cell>
          <cell r="O257">
            <v>536.19628913804809</v>
          </cell>
          <cell r="P257"/>
          <cell r="Q257"/>
          <cell r="R257">
            <v>1860</v>
          </cell>
        </row>
        <row r="258">
          <cell r="A258">
            <v>1070624</v>
          </cell>
          <cell r="B258" t="str">
            <v>Uponor S-Press PLUS fém végelzáró kupak 32</v>
          </cell>
          <cell r="C258">
            <v>2724</v>
          </cell>
          <cell r="D258" t="str">
            <v>db</v>
          </cell>
          <cell r="E258"/>
          <cell r="F258">
            <v>5</v>
          </cell>
          <cell r="G258"/>
          <cell r="H258" t="str">
            <v>Ötrétegű</v>
          </cell>
          <cell r="I258" t="str">
            <v>Idom</v>
          </cell>
          <cell r="J258" t="str">
            <v>Végdugó</v>
          </cell>
          <cell r="K258" t="str">
            <v>S-Press PLUS</v>
          </cell>
          <cell r="L258">
            <v>2.46</v>
          </cell>
          <cell r="M258">
            <v>0.53582669445047748</v>
          </cell>
          <cell r="N258" t="str">
            <v>PRO</v>
          </cell>
          <cell r="O258">
            <v>92.754323384848803</v>
          </cell>
          <cell r="P258"/>
          <cell r="Q258"/>
          <cell r="R258">
            <v>2724</v>
          </cell>
        </row>
        <row r="259">
          <cell r="A259">
            <v>1070629</v>
          </cell>
          <cell r="B259" t="str">
            <v>Uponor S-Press PLUS fém U falikorong 16-1/2"bm-16</v>
          </cell>
          <cell r="C259">
            <v>10228</v>
          </cell>
          <cell r="D259" t="str">
            <v>db</v>
          </cell>
          <cell r="E259"/>
          <cell r="F259">
            <v>5</v>
          </cell>
          <cell r="G259">
            <v>20</v>
          </cell>
          <cell r="H259" t="str">
            <v>Ötrétegű</v>
          </cell>
          <cell r="I259" t="str">
            <v>Idom</v>
          </cell>
          <cell r="J259" t="str">
            <v>Falikorong</v>
          </cell>
          <cell r="K259" t="str">
            <v>S-Press PLUS</v>
          </cell>
          <cell r="L259">
            <v>8.73</v>
          </cell>
          <cell r="M259">
            <v>0.56129187150502968</v>
          </cell>
          <cell r="N259" t="str">
            <v>PL</v>
          </cell>
          <cell r="O259">
            <v>1709.2975758883438</v>
          </cell>
          <cell r="P259"/>
          <cell r="Q259"/>
          <cell r="R259">
            <v>6648.2</v>
          </cell>
        </row>
        <row r="260">
          <cell r="A260">
            <v>1070630</v>
          </cell>
          <cell r="B260" t="str">
            <v>Uponor S-Press PLUS fém U falikorong 20-1/2"bm-20</v>
          </cell>
          <cell r="C260">
            <v>12475</v>
          </cell>
          <cell r="D260" t="str">
            <v>db</v>
          </cell>
          <cell r="E260"/>
          <cell r="F260">
            <v>5</v>
          </cell>
          <cell r="G260"/>
          <cell r="H260" t="str">
            <v>Ötrétegű</v>
          </cell>
          <cell r="I260" t="str">
            <v>Idom</v>
          </cell>
          <cell r="J260" t="str">
            <v>Falikorong</v>
          </cell>
          <cell r="K260" t="str">
            <v>S-Press PLUS</v>
          </cell>
          <cell r="L260">
            <v>10.65</v>
          </cell>
          <cell r="M260">
            <v>0.56120546465369847</v>
          </cell>
          <cell r="N260" t="str">
            <v>PL</v>
          </cell>
          <cell r="O260">
            <v>5351.91492894578</v>
          </cell>
          <cell r="P260"/>
          <cell r="Q260"/>
          <cell r="R260">
            <v>8108.75</v>
          </cell>
        </row>
        <row r="261">
          <cell r="A261">
            <v>1070631</v>
          </cell>
          <cell r="B261" t="str">
            <v>Uponor S-Press PLUS fém U falikorong 20-1/2"bm-16</v>
          </cell>
          <cell r="C261">
            <v>13945</v>
          </cell>
          <cell r="D261" t="str">
            <v>db</v>
          </cell>
          <cell r="E261"/>
          <cell r="F261">
            <v>5</v>
          </cell>
          <cell r="G261"/>
          <cell r="H261" t="str">
            <v>Ötrétegű</v>
          </cell>
          <cell r="I261" t="str">
            <v>Idom</v>
          </cell>
          <cell r="J261" t="str">
            <v>Falikorong</v>
          </cell>
          <cell r="K261" t="str">
            <v>S-Press PLUS</v>
          </cell>
          <cell r="L261">
            <v>12.72</v>
          </cell>
          <cell r="M261">
            <v>0.53116421853241813</v>
          </cell>
          <cell r="N261" t="str">
            <v>PL</v>
          </cell>
          <cell r="O261">
            <v>925.1394655496382</v>
          </cell>
          <cell r="P261"/>
          <cell r="Q261"/>
          <cell r="R261">
            <v>9064.25</v>
          </cell>
        </row>
        <row r="262">
          <cell r="A262">
            <v>1070632</v>
          </cell>
          <cell r="B262" t="str">
            <v>Uponor S-Press PLUS fém U falikorong 16-1/2"bm-20</v>
          </cell>
          <cell r="C262">
            <v>13945</v>
          </cell>
          <cell r="D262" t="str">
            <v>db</v>
          </cell>
          <cell r="E262"/>
          <cell r="F262">
            <v>5</v>
          </cell>
          <cell r="G262"/>
          <cell r="H262" t="str">
            <v>Ötrétegű</v>
          </cell>
          <cell r="I262" t="str">
            <v>Idom</v>
          </cell>
          <cell r="J262" t="str">
            <v>Falikorong</v>
          </cell>
          <cell r="K262" t="str">
            <v>S-Press PLUS</v>
          </cell>
          <cell r="L262">
            <v>12.72</v>
          </cell>
          <cell r="M262">
            <v>0.53116421853241813</v>
          </cell>
          <cell r="N262" t="str">
            <v>PL</v>
          </cell>
          <cell r="O262">
            <v>321.65435961823357</v>
          </cell>
          <cell r="P262"/>
          <cell r="Q262"/>
          <cell r="R262">
            <v>9064.25</v>
          </cell>
        </row>
        <row r="263">
          <cell r="A263">
            <v>1070638</v>
          </cell>
          <cell r="B263" t="str">
            <v>Uponor S-Press PLUS fém falikorong 16-3/8"bm</v>
          </cell>
          <cell r="C263">
            <v>2128</v>
          </cell>
          <cell r="D263" t="str">
            <v>db</v>
          </cell>
          <cell r="E263"/>
          <cell r="F263">
            <v>10</v>
          </cell>
          <cell r="G263">
            <v>40</v>
          </cell>
          <cell r="H263" t="str">
            <v>Ötrétegű</v>
          </cell>
          <cell r="I263" t="str">
            <v>Idom</v>
          </cell>
          <cell r="J263" t="str">
            <v>Falikorong</v>
          </cell>
          <cell r="K263" t="str">
            <v>S-Press PLUS</v>
          </cell>
          <cell r="L263">
            <v>1.86</v>
          </cell>
          <cell r="M263">
            <v>0.55074442263634849</v>
          </cell>
          <cell r="N263" t="str">
            <v>PL</v>
          </cell>
          <cell r="O263">
            <v>0</v>
          </cell>
          <cell r="P263"/>
          <cell r="Q263"/>
          <cell r="R263">
            <v>2128</v>
          </cell>
        </row>
        <row r="264">
          <cell r="A264">
            <v>1070639</v>
          </cell>
          <cell r="B264" t="str">
            <v>Uponor S-Press PLUS fém falikorong 16-1/2"bm</v>
          </cell>
          <cell r="C264">
            <v>1464</v>
          </cell>
          <cell r="D264" t="str">
            <v>db</v>
          </cell>
          <cell r="E264"/>
          <cell r="F264">
            <v>10</v>
          </cell>
          <cell r="G264">
            <v>40</v>
          </cell>
          <cell r="H264" t="str">
            <v>Ötrétegű</v>
          </cell>
          <cell r="I264" t="str">
            <v>Idom</v>
          </cell>
          <cell r="J264" t="str">
            <v>Falikorong</v>
          </cell>
          <cell r="K264" t="str">
            <v>S-Press PLUS</v>
          </cell>
          <cell r="L264">
            <v>2.08</v>
          </cell>
          <cell r="M264">
            <v>0.26974520875562269</v>
          </cell>
          <cell r="N264" t="str">
            <v>PL</v>
          </cell>
          <cell r="O264">
            <v>159102.73335281829</v>
          </cell>
          <cell r="P264"/>
          <cell r="Q264"/>
          <cell r="R264">
            <v>1068.72</v>
          </cell>
        </row>
        <row r="265">
          <cell r="A265">
            <v>1070640</v>
          </cell>
          <cell r="B265" t="str">
            <v>Uponor S-Press PLUS fém falikorong 20-1/2"bm</v>
          </cell>
          <cell r="C265">
            <v>1914</v>
          </cell>
          <cell r="D265" t="str">
            <v>db</v>
          </cell>
          <cell r="E265"/>
          <cell r="F265">
            <v>10</v>
          </cell>
          <cell r="G265">
            <v>40</v>
          </cell>
          <cell r="H265" t="str">
            <v>Ötrétegű</v>
          </cell>
          <cell r="I265" t="str">
            <v>Idom</v>
          </cell>
          <cell r="J265" t="str">
            <v>Falikorong</v>
          </cell>
          <cell r="K265" t="str">
            <v>S-Press PLUS</v>
          </cell>
          <cell r="L265">
            <v>2.2000000000000002</v>
          </cell>
          <cell r="M265">
            <v>0.40921031477576897</v>
          </cell>
          <cell r="N265" t="str">
            <v>PL</v>
          </cell>
          <cell r="O265">
            <v>126715.81926058902</v>
          </cell>
          <cell r="P265"/>
          <cell r="Q265"/>
          <cell r="R265">
            <v>1244.1000000000001</v>
          </cell>
        </row>
        <row r="266">
          <cell r="A266">
            <v>1070641</v>
          </cell>
          <cell r="B266" t="str">
            <v>Uponor S-Press PLUS fém falikorong 20-3/4"bm</v>
          </cell>
          <cell r="C266">
            <v>2433</v>
          </cell>
          <cell r="D266" t="str">
            <v>db</v>
          </cell>
          <cell r="E266"/>
          <cell r="F266">
            <v>5</v>
          </cell>
          <cell r="G266">
            <v>20</v>
          </cell>
          <cell r="H266" t="str">
            <v>Ötrétegű</v>
          </cell>
          <cell r="I266" t="str">
            <v>Idom</v>
          </cell>
          <cell r="J266" t="str">
            <v>Falikorong</v>
          </cell>
          <cell r="K266" t="str">
            <v>S-Press PLUS</v>
          </cell>
          <cell r="L266">
            <v>3.09</v>
          </cell>
          <cell r="M266">
            <v>0.347217463712166</v>
          </cell>
          <cell r="N266" t="str">
            <v>PL</v>
          </cell>
          <cell r="O266">
            <v>7040.6063682925214</v>
          </cell>
          <cell r="P266"/>
          <cell r="Q266"/>
          <cell r="R266">
            <v>1703.1</v>
          </cell>
        </row>
        <row r="267">
          <cell r="A267">
            <v>1070642</v>
          </cell>
          <cell r="B267" t="str">
            <v>Uponor S-Press PLUS fém falikorong 25-3/4"bm</v>
          </cell>
          <cell r="C267">
            <v>3585</v>
          </cell>
          <cell r="D267" t="str">
            <v>db</v>
          </cell>
          <cell r="E267"/>
          <cell r="F267">
            <v>5</v>
          </cell>
          <cell r="G267">
            <v>20</v>
          </cell>
          <cell r="H267" t="str">
            <v>Ötrétegű</v>
          </cell>
          <cell r="I267" t="str">
            <v>Idom</v>
          </cell>
          <cell r="J267" t="str">
            <v>Falikorong</v>
          </cell>
          <cell r="K267" t="str">
            <v>S-Press PLUS</v>
          </cell>
          <cell r="L267">
            <v>4.75</v>
          </cell>
          <cell r="M267">
            <v>0.31898511180219413</v>
          </cell>
          <cell r="N267" t="str">
            <v>PL</v>
          </cell>
          <cell r="O267">
            <v>21130.084499920478</v>
          </cell>
          <cell r="P267"/>
          <cell r="Q267"/>
          <cell r="R267">
            <v>2545.35</v>
          </cell>
        </row>
        <row r="268">
          <cell r="A268">
            <v>1070644</v>
          </cell>
          <cell r="B268" t="str">
            <v>Uponor S-Press PLUS fém falikorong hosszú menettel 16-1/2"bm</v>
          </cell>
          <cell r="C268">
            <v>2595</v>
          </cell>
          <cell r="D268" t="str">
            <v>db</v>
          </cell>
          <cell r="E268"/>
          <cell r="F268">
            <v>10</v>
          </cell>
          <cell r="G268">
            <v>40</v>
          </cell>
          <cell r="H268" t="str">
            <v>Ötrétegű</v>
          </cell>
          <cell r="I268" t="str">
            <v>Idom</v>
          </cell>
          <cell r="J268" t="str">
            <v>Falikorong</v>
          </cell>
          <cell r="K268" t="str">
            <v>S-Press PLUS</v>
          </cell>
          <cell r="L268">
            <v>2.35</v>
          </cell>
          <cell r="M268">
            <v>0.5345396873059961</v>
          </cell>
          <cell r="N268" t="str">
            <v>PL</v>
          </cell>
          <cell r="O268">
            <v>5183.3707318024572</v>
          </cell>
          <cell r="P268"/>
          <cell r="Q268"/>
          <cell r="R268">
            <v>1686.75</v>
          </cell>
        </row>
        <row r="269">
          <cell r="A269">
            <v>1070645</v>
          </cell>
          <cell r="B269" t="str">
            <v>Uponor S-Press PLUS fém falikorong hosszú menettel 20-1/2"bm</v>
          </cell>
          <cell r="C269">
            <v>2573</v>
          </cell>
          <cell r="D269" t="str">
            <v>db</v>
          </cell>
          <cell r="E269"/>
          <cell r="F269">
            <v>10</v>
          </cell>
          <cell r="G269">
            <v>40</v>
          </cell>
          <cell r="H269" t="str">
            <v>Ötrétegű</v>
          </cell>
          <cell r="I269" t="str">
            <v>Idom</v>
          </cell>
          <cell r="J269" t="str">
            <v>Falikorong</v>
          </cell>
          <cell r="K269" t="str">
            <v>S-Press PLUS</v>
          </cell>
          <cell r="L269">
            <v>3.56</v>
          </cell>
          <cell r="M269">
            <v>0.28884810995861332</v>
          </cell>
          <cell r="N269" t="str">
            <v>PL</v>
          </cell>
          <cell r="O269">
            <v>1307.4526349231801</v>
          </cell>
          <cell r="P269"/>
          <cell r="Q269"/>
          <cell r="R269">
            <v>1878.29</v>
          </cell>
        </row>
        <row r="270">
          <cell r="A270">
            <v>1070648</v>
          </cell>
          <cell r="B270" t="str">
            <v>Uponor S-Press PLUS fém 90° átfolyós falikorong 16-1/2"bm-16</v>
          </cell>
          <cell r="C270">
            <v>4946</v>
          </cell>
          <cell r="D270" t="str">
            <v>db</v>
          </cell>
          <cell r="E270"/>
          <cell r="F270">
            <v>10</v>
          </cell>
          <cell r="G270">
            <v>40</v>
          </cell>
          <cell r="H270" t="str">
            <v>Ötrétegű</v>
          </cell>
          <cell r="I270" t="str">
            <v>Idom</v>
          </cell>
          <cell r="J270" t="str">
            <v>Falikorong</v>
          </cell>
          <cell r="K270" t="str">
            <v>S-Press PLUS</v>
          </cell>
          <cell r="L270">
            <v>4.72</v>
          </cell>
          <cell r="M270">
            <v>0.50949883473417268</v>
          </cell>
          <cell r="N270" t="str">
            <v>PL</v>
          </cell>
          <cell r="O270">
            <v>1390.5275263574679</v>
          </cell>
          <cell r="P270"/>
          <cell r="Q270"/>
          <cell r="R270">
            <v>2473</v>
          </cell>
        </row>
        <row r="271">
          <cell r="A271">
            <v>1070649</v>
          </cell>
          <cell r="B271" t="str">
            <v>Uponor S-Press PLUS fém 90° átfolyós falikorong 20-1/2"bm-20</v>
          </cell>
          <cell r="C271">
            <v>4503</v>
          </cell>
          <cell r="D271" t="str">
            <v>db</v>
          </cell>
          <cell r="E271"/>
          <cell r="F271">
            <v>10</v>
          </cell>
          <cell r="G271">
            <v>40</v>
          </cell>
          <cell r="H271" t="str">
            <v>Ötrétegű</v>
          </cell>
          <cell r="I271" t="str">
            <v>Idom</v>
          </cell>
          <cell r="J271" t="str">
            <v>Falikorong</v>
          </cell>
          <cell r="K271" t="str">
            <v>S-Press PLUS</v>
          </cell>
          <cell r="L271">
            <v>4.84</v>
          </cell>
          <cell r="M271">
            <v>0.44754670074568248</v>
          </cell>
          <cell r="N271" t="str">
            <v>PL</v>
          </cell>
          <cell r="O271">
            <v>1728.1261673207259</v>
          </cell>
          <cell r="P271"/>
          <cell r="Q271"/>
          <cell r="R271">
            <v>2476.65</v>
          </cell>
        </row>
        <row r="272">
          <cell r="A272">
            <v>1070683</v>
          </cell>
          <cell r="B272" t="str">
            <v>Uponor S-Press PLUS fém szerelt falikorong pár 16-1/2"bm 35mm</v>
          </cell>
          <cell r="C272">
            <v>3600</v>
          </cell>
          <cell r="D272" t="str">
            <v>db</v>
          </cell>
          <cell r="E272"/>
          <cell r="F272">
            <v>1</v>
          </cell>
          <cell r="G272">
            <v>5</v>
          </cell>
          <cell r="H272" t="str">
            <v>Ötrétegű</v>
          </cell>
          <cell r="I272" t="str">
            <v>Idom</v>
          </cell>
          <cell r="J272" t="str">
            <v>Falikorong</v>
          </cell>
          <cell r="K272" t="str">
            <v>S-Press PLUS</v>
          </cell>
          <cell r="L272">
            <v>3.71</v>
          </cell>
          <cell r="M272">
            <v>0.47030781472270822</v>
          </cell>
          <cell r="N272" t="str">
            <v>PRO</v>
          </cell>
          <cell r="O272">
            <v>0</v>
          </cell>
          <cell r="P272"/>
          <cell r="Q272"/>
          <cell r="R272">
            <v>2520</v>
          </cell>
        </row>
        <row r="273">
          <cell r="A273">
            <v>1070684</v>
          </cell>
          <cell r="B273" t="str">
            <v>Uponor S-Press PLUS fém szerelt falikorong pár 16-1/2"bm 50mm</v>
          </cell>
          <cell r="C273">
            <v>4493</v>
          </cell>
          <cell r="D273" t="str">
            <v>db</v>
          </cell>
          <cell r="E273"/>
          <cell r="F273">
            <v>1</v>
          </cell>
          <cell r="G273">
            <v>5</v>
          </cell>
          <cell r="H273" t="str">
            <v>Ötrétegű</v>
          </cell>
          <cell r="I273" t="str">
            <v>Idom</v>
          </cell>
          <cell r="J273" t="str">
            <v>Falikorong</v>
          </cell>
          <cell r="K273" t="str">
            <v>S-Press PLUS</v>
          </cell>
          <cell r="L273">
            <v>4.24</v>
          </cell>
          <cell r="M273">
            <v>0.51495548834739746</v>
          </cell>
          <cell r="N273" t="str">
            <v>PRO</v>
          </cell>
          <cell r="O273">
            <v>0</v>
          </cell>
          <cell r="P273"/>
          <cell r="Q273"/>
          <cell r="R273">
            <v>2920.4500000000003</v>
          </cell>
        </row>
        <row r="274">
          <cell r="A274">
            <v>1070661</v>
          </cell>
          <cell r="B274" t="str">
            <v>Uponor S-Press PLUS fém szerelt falikorong pár 16-1/2"bm 80mm</v>
          </cell>
          <cell r="C274">
            <v>5622</v>
          </cell>
          <cell r="D274" t="str">
            <v>db</v>
          </cell>
          <cell r="E274"/>
          <cell r="F274">
            <v>1</v>
          </cell>
          <cell r="G274">
            <v>5</v>
          </cell>
          <cell r="H274" t="str">
            <v>Ötrétegű</v>
          </cell>
          <cell r="I274" t="str">
            <v>Idom</v>
          </cell>
          <cell r="J274" t="str">
            <v>Falikorong</v>
          </cell>
          <cell r="K274" t="str">
            <v>S-Press PLUS</v>
          </cell>
          <cell r="L274">
            <v>5.1100000000000003</v>
          </cell>
          <cell r="M274">
            <v>0.53282218007802129</v>
          </cell>
          <cell r="N274" t="str">
            <v>PL</v>
          </cell>
          <cell r="O274">
            <v>-143.29567745136001</v>
          </cell>
          <cell r="P274"/>
          <cell r="Q274"/>
          <cell r="R274">
            <v>3654.3</v>
          </cell>
        </row>
        <row r="275">
          <cell r="A275">
            <v>1070662</v>
          </cell>
          <cell r="B275" t="str">
            <v>Uponor S-Press PLUS fém szerelt falikorong pár 16-1/2"bm 150mm</v>
          </cell>
          <cell r="C275">
            <v>4686</v>
          </cell>
          <cell r="D275" t="str">
            <v>db</v>
          </cell>
          <cell r="E275"/>
          <cell r="F275">
            <v>1</v>
          </cell>
          <cell r="G275">
            <v>5</v>
          </cell>
          <cell r="H275" t="str">
            <v>Ötrétegű</v>
          </cell>
          <cell r="I275" t="str">
            <v>Idom</v>
          </cell>
          <cell r="J275" t="str">
            <v>Falikorong</v>
          </cell>
          <cell r="K275" t="str">
            <v>S-Press PLUS</v>
          </cell>
          <cell r="L275">
            <v>5.52</v>
          </cell>
          <cell r="M275">
            <v>0.39453512925291367</v>
          </cell>
          <cell r="N275" t="str">
            <v>PL</v>
          </cell>
          <cell r="O275">
            <v>10289.036087622979</v>
          </cell>
          <cell r="P275"/>
          <cell r="Q275"/>
          <cell r="R275">
            <v>3280.2</v>
          </cell>
        </row>
        <row r="276">
          <cell r="A276">
            <v>1070663</v>
          </cell>
          <cell r="B276" t="str">
            <v>Uponor S-Press PLUS fém szerelt falikorong pár 16-1/2"bm 80mm</v>
          </cell>
          <cell r="C276">
            <v>3254</v>
          </cell>
          <cell r="D276" t="str">
            <v>db</v>
          </cell>
          <cell r="E276"/>
          <cell r="F276">
            <v>1</v>
          </cell>
          <cell r="G276">
            <v>5</v>
          </cell>
          <cell r="H276" t="str">
            <v>Ötrétegű</v>
          </cell>
          <cell r="I276" t="str">
            <v>Idom</v>
          </cell>
          <cell r="J276" t="str">
            <v>Falikorong</v>
          </cell>
          <cell r="K276" t="str">
            <v>S-Press PLUS</v>
          </cell>
          <cell r="L276">
            <v>4.43</v>
          </cell>
          <cell r="M276">
            <v>0.30025736760211785</v>
          </cell>
          <cell r="N276" t="str">
            <v>PRO</v>
          </cell>
          <cell r="O276">
            <v>0</v>
          </cell>
          <cell r="P276"/>
          <cell r="Q276"/>
          <cell r="R276">
            <v>2440.5</v>
          </cell>
        </row>
        <row r="277">
          <cell r="A277">
            <v>1070664</v>
          </cell>
          <cell r="B277" t="str">
            <v>Uponor S-Press PLUS fém szerelt falikorong pár 16-1/2"bm 150mm</v>
          </cell>
          <cell r="C277">
            <v>3209</v>
          </cell>
          <cell r="D277" t="str">
            <v>db</v>
          </cell>
          <cell r="E277"/>
          <cell r="F277">
            <v>1</v>
          </cell>
          <cell r="G277">
            <v>5</v>
          </cell>
          <cell r="H277" t="str">
            <v>Ötrétegű</v>
          </cell>
          <cell r="I277" t="str">
            <v>Idom</v>
          </cell>
          <cell r="J277" t="str">
            <v>Falikorong</v>
          </cell>
          <cell r="K277" t="str">
            <v>S-Press PLUS</v>
          </cell>
          <cell r="L277">
            <v>4.5199999999999996</v>
          </cell>
          <cell r="M277">
            <v>0.27602949262207366</v>
          </cell>
          <cell r="N277" t="str">
            <v>PRO</v>
          </cell>
          <cell r="O277">
            <v>834.13163790849433</v>
          </cell>
          <cell r="P277"/>
          <cell r="Q277"/>
          <cell r="R277">
            <v>2406.75</v>
          </cell>
        </row>
        <row r="278">
          <cell r="A278">
            <v>1135501</v>
          </cell>
          <cell r="B278" t="str">
            <v>Uponor S-Press PLUS nyomáspróba dugó 1/2" km, kék</v>
          </cell>
          <cell r="C278">
            <v>420</v>
          </cell>
          <cell r="D278" t="str">
            <v>db</v>
          </cell>
          <cell r="E278"/>
          <cell r="F278">
            <v>20</v>
          </cell>
          <cell r="G278">
            <v>360</v>
          </cell>
          <cell r="H278" t="str">
            <v>Ötrétegű</v>
          </cell>
          <cell r="I278" t="str">
            <v>Idom</v>
          </cell>
          <cell r="J278" t="str">
            <v>Nyomáspróbadugó</v>
          </cell>
          <cell r="K278" t="str">
            <v>S-Press PLUS</v>
          </cell>
          <cell r="L278" t="e">
            <v>#N/A</v>
          </cell>
          <cell r="M278" t="e">
            <v>#N/A</v>
          </cell>
          <cell r="N278" t="str">
            <v>PL</v>
          </cell>
          <cell r="O278"/>
          <cell r="P278" t="str">
            <v>9-2120-050-00-01-05</v>
          </cell>
          <cell r="Q278"/>
          <cell r="R278">
            <v>420</v>
          </cell>
        </row>
        <row r="279">
          <cell r="A279">
            <v>1135499</v>
          </cell>
          <cell r="B279" t="str">
            <v>Uponor S-Press PLUS nyomáspróba dugó 1/2" km, piros</v>
          </cell>
          <cell r="C279">
            <v>420</v>
          </cell>
          <cell r="D279" t="str">
            <v>db</v>
          </cell>
          <cell r="E279"/>
          <cell r="F279">
            <v>20</v>
          </cell>
          <cell r="G279">
            <v>360</v>
          </cell>
          <cell r="H279" t="str">
            <v>Ötrétegű</v>
          </cell>
          <cell r="I279" t="str">
            <v>Idom</v>
          </cell>
          <cell r="J279" t="str">
            <v>Nyomáspróbadugó</v>
          </cell>
          <cell r="K279" t="str">
            <v>S-Press PLUS</v>
          </cell>
          <cell r="L279" t="e">
            <v>#N/A</v>
          </cell>
          <cell r="M279" t="e">
            <v>#N/A</v>
          </cell>
          <cell r="N279" t="str">
            <v>PL</v>
          </cell>
          <cell r="O279"/>
          <cell r="P279" t="str">
            <v>9-2120-050-00-01-08</v>
          </cell>
          <cell r="Q279"/>
          <cell r="R279">
            <v>420</v>
          </cell>
        </row>
        <row r="280">
          <cell r="A280">
            <v>1121197</v>
          </cell>
          <cell r="B280" t="str">
            <v>Uponor Smart Aqua falikorongtartó lemez 80/150mm</v>
          </cell>
          <cell r="C280">
            <v>1286</v>
          </cell>
          <cell r="D280" t="str">
            <v>db</v>
          </cell>
          <cell r="E280" t="str">
            <v/>
          </cell>
          <cell r="F280">
            <v>1</v>
          </cell>
          <cell r="G280">
            <v>5</v>
          </cell>
          <cell r="H280" t="str">
            <v>Ötrétegű</v>
          </cell>
          <cell r="I280" t="str">
            <v>Rögzítés</v>
          </cell>
          <cell r="J280" t="str">
            <v>Falikorong</v>
          </cell>
          <cell r="K280"/>
          <cell r="L280">
            <v>1.42</v>
          </cell>
          <cell r="M280">
            <v>0.43245600534524498</v>
          </cell>
          <cell r="N280" t="str">
            <v>PL</v>
          </cell>
          <cell r="O280" t="e">
            <v>#N/A</v>
          </cell>
          <cell r="P280"/>
          <cell r="Q280"/>
          <cell r="R280">
            <v>1286</v>
          </cell>
        </row>
        <row r="281">
          <cell r="A281">
            <v>1121195</v>
          </cell>
          <cell r="B281" t="str">
            <v>Uponor Smart Aqua falikorongtartó lemez, süllyesztett 80/150mm</v>
          </cell>
          <cell r="C281">
            <v>1630</v>
          </cell>
          <cell r="D281" t="str">
            <v>db</v>
          </cell>
          <cell r="E281" t="str">
            <v/>
          </cell>
          <cell r="F281">
            <v>1</v>
          </cell>
          <cell r="G281">
            <v>1</v>
          </cell>
          <cell r="H281" t="str">
            <v>Ötrétegű</v>
          </cell>
          <cell r="I281" t="str">
            <v>Rögzítés</v>
          </cell>
          <cell r="J281" t="str">
            <v>Falikorong</v>
          </cell>
          <cell r="K281"/>
          <cell r="L281">
            <v>2.1800000000000002</v>
          </cell>
          <cell r="M281">
            <v>0.31258176871394083</v>
          </cell>
          <cell r="N281" t="str">
            <v>PL</v>
          </cell>
          <cell r="O281" t="e">
            <v>#N/A</v>
          </cell>
          <cell r="P281"/>
          <cell r="Q281"/>
          <cell r="R281">
            <v>1630</v>
          </cell>
        </row>
        <row r="282">
          <cell r="A282">
            <v>1057843</v>
          </cell>
          <cell r="B282" t="str">
            <v>Uponor Smart Aqua falikorongtartó lemez egy falikorong részére</v>
          </cell>
          <cell r="C282">
            <v>1596</v>
          </cell>
          <cell r="D282" t="str">
            <v>db</v>
          </cell>
          <cell r="E282" t="str">
            <v/>
          </cell>
          <cell r="F282">
            <v>1</v>
          </cell>
          <cell r="G282">
            <v>5</v>
          </cell>
          <cell r="H282" t="str">
            <v>Ötrétegű</v>
          </cell>
          <cell r="I282" t="str">
            <v>Rögzítés</v>
          </cell>
          <cell r="J282" t="str">
            <v>Falikorong</v>
          </cell>
          <cell r="K282"/>
          <cell r="L282">
            <v>1.46</v>
          </cell>
          <cell r="M282">
            <v>0.52981136706026422</v>
          </cell>
          <cell r="N282" t="str">
            <v>PL</v>
          </cell>
          <cell r="O282">
            <v>106.909948675688</v>
          </cell>
          <cell r="P282"/>
          <cell r="Q282"/>
          <cell r="R282">
            <v>1596</v>
          </cell>
        </row>
        <row r="283">
          <cell r="A283">
            <v>1057844</v>
          </cell>
          <cell r="B283" t="str">
            <v>Uponor Smart Aqua falikorongtartó sín, 2000mm</v>
          </cell>
          <cell r="C283">
            <v>7291</v>
          </cell>
          <cell r="D283" t="str">
            <v>db</v>
          </cell>
          <cell r="E283" t="str">
            <v/>
          </cell>
          <cell r="F283">
            <v>1</v>
          </cell>
          <cell r="G283">
            <v>10</v>
          </cell>
          <cell r="H283" t="str">
            <v>Ötrétegű</v>
          </cell>
          <cell r="I283" t="str">
            <v>Rögzítés</v>
          </cell>
          <cell r="J283" t="str">
            <v>Falikorong</v>
          </cell>
          <cell r="K283"/>
          <cell r="L283">
            <v>6.21</v>
          </cell>
          <cell r="M283">
            <v>0.5622192521792686</v>
          </cell>
          <cell r="N283" t="str">
            <v>PL</v>
          </cell>
          <cell r="O283">
            <v>414.28894282830561</v>
          </cell>
          <cell r="P283"/>
          <cell r="Q283"/>
          <cell r="R283">
            <v>7291</v>
          </cell>
        </row>
        <row r="284">
          <cell r="A284">
            <v>1070650</v>
          </cell>
          <cell r="B284" t="str">
            <v>Uponor S-Press PLUS fém-réz könyök 16-15Cu 150mm</v>
          </cell>
          <cell r="C284">
            <v>2486</v>
          </cell>
          <cell r="D284" t="str">
            <v>db</v>
          </cell>
          <cell r="E284"/>
          <cell r="F284">
            <v>1</v>
          </cell>
          <cell r="G284">
            <v>20</v>
          </cell>
          <cell r="H284" t="str">
            <v>Ötrétegű</v>
          </cell>
          <cell r="I284" t="str">
            <v>Idom</v>
          </cell>
          <cell r="J284" t="str">
            <v>Réz könyök</v>
          </cell>
          <cell r="K284" t="str">
            <v>S-Press PLUS</v>
          </cell>
          <cell r="L284">
            <v>2.52</v>
          </cell>
          <cell r="M284">
            <v>0.47898338459951573</v>
          </cell>
          <cell r="N284" t="str">
            <v>PL</v>
          </cell>
          <cell r="O284">
            <v>1633.9654617798333</v>
          </cell>
          <cell r="P284"/>
          <cell r="Q284"/>
          <cell r="R284">
            <v>2486</v>
          </cell>
        </row>
        <row r="285">
          <cell r="A285">
            <v>1070651</v>
          </cell>
          <cell r="B285" t="str">
            <v>Uponor S-Press PLUS fém-réz könyök 16-12Cu 150mm</v>
          </cell>
          <cell r="C285">
            <v>2354</v>
          </cell>
          <cell r="D285" t="str">
            <v>db</v>
          </cell>
          <cell r="E285"/>
          <cell r="F285">
            <v>1</v>
          </cell>
          <cell r="G285">
            <v>20</v>
          </cell>
          <cell r="H285" t="str">
            <v>Ötrétegű</v>
          </cell>
          <cell r="I285" t="str">
            <v>Idom</v>
          </cell>
          <cell r="J285" t="str">
            <v>Réz könyök</v>
          </cell>
          <cell r="K285" t="str">
            <v>S-Press PLUS</v>
          </cell>
          <cell r="L285">
            <v>2.2599999999999998</v>
          </cell>
          <cell r="M285">
            <v>0.50653751950387305</v>
          </cell>
          <cell r="N285" t="str">
            <v>PL</v>
          </cell>
          <cell r="O285">
            <v>0</v>
          </cell>
          <cell r="P285"/>
          <cell r="Q285"/>
          <cell r="R285">
            <v>2354</v>
          </cell>
        </row>
        <row r="286">
          <cell r="A286">
            <v>1070678</v>
          </cell>
          <cell r="B286" t="str">
            <v>Uponor S-Press PLUS fém-réz könyök 16-15Cu 350mm</v>
          </cell>
          <cell r="C286">
            <v>4162</v>
          </cell>
          <cell r="D286" t="str">
            <v>db</v>
          </cell>
          <cell r="E286"/>
          <cell r="F286">
            <v>1</v>
          </cell>
          <cell r="G286">
            <v>20</v>
          </cell>
          <cell r="H286" t="str">
            <v>Ötrétegű</v>
          </cell>
          <cell r="I286" t="str">
            <v>Idom</v>
          </cell>
          <cell r="J286" t="str">
            <v>Réz könyök</v>
          </cell>
          <cell r="K286" t="str">
            <v>S-Press PLUS</v>
          </cell>
          <cell r="L286">
            <v>3.74</v>
          </cell>
          <cell r="M286">
            <v>0.53812794863464619</v>
          </cell>
          <cell r="N286" t="str">
            <v>PL</v>
          </cell>
          <cell r="O286">
            <v>4150.8546547555206</v>
          </cell>
          <cell r="P286"/>
          <cell r="Q286"/>
          <cell r="R286">
            <v>2913.3999999999996</v>
          </cell>
        </row>
        <row r="287">
          <cell r="A287">
            <v>1070679</v>
          </cell>
          <cell r="B287" t="str">
            <v>Uponor S-Press PLUS fém-réz könyök 16-15Cu 1000mm</v>
          </cell>
          <cell r="C287">
            <v>10530</v>
          </cell>
          <cell r="D287" t="str">
            <v>db</v>
          </cell>
          <cell r="E287"/>
          <cell r="F287">
            <v>1</v>
          </cell>
          <cell r="G287">
            <v>20</v>
          </cell>
          <cell r="H287" t="str">
            <v>Ötrétegű</v>
          </cell>
          <cell r="I287" t="str">
            <v>Idom</v>
          </cell>
          <cell r="J287" t="str">
            <v>Réz könyök</v>
          </cell>
          <cell r="K287" t="str">
            <v>S-Press PLUS</v>
          </cell>
          <cell r="L287">
            <v>8.3000000000000007</v>
          </cell>
          <cell r="M287">
            <v>0.594863027824865</v>
          </cell>
          <cell r="N287" t="str">
            <v>PL</v>
          </cell>
          <cell r="O287">
            <v>13.537773763800001</v>
          </cell>
          <cell r="P287"/>
          <cell r="Q287"/>
          <cell r="R287">
            <v>10530</v>
          </cell>
        </row>
        <row r="288">
          <cell r="A288">
            <v>1070680</v>
          </cell>
          <cell r="B288" t="str">
            <v>Uponor S-Press PLUS fém-réz könyök 25-22Cu 250mm</v>
          </cell>
          <cell r="C288">
            <v>4857</v>
          </cell>
          <cell r="D288" t="str">
            <v>db</v>
          </cell>
          <cell r="E288"/>
          <cell r="F288">
            <v>1</v>
          </cell>
          <cell r="G288">
            <v>20</v>
          </cell>
          <cell r="H288" t="str">
            <v>Ötrétegű</v>
          </cell>
          <cell r="I288" t="str">
            <v>Idom</v>
          </cell>
          <cell r="J288" t="str">
            <v>Réz könyök</v>
          </cell>
          <cell r="K288" t="str">
            <v>S-Press PLUS</v>
          </cell>
          <cell r="L288">
            <v>4.8899999999999997</v>
          </cell>
          <cell r="M288">
            <v>0.48252078281872646</v>
          </cell>
          <cell r="N288" t="str">
            <v>PL</v>
          </cell>
          <cell r="O288">
            <v>0</v>
          </cell>
          <cell r="P288"/>
          <cell r="Q288"/>
          <cell r="R288">
            <v>4857</v>
          </cell>
        </row>
        <row r="289">
          <cell r="A289">
            <v>1013830</v>
          </cell>
          <cell r="B289" t="str">
            <v>Uponor Smart Radi adapter 15Cu-3/4" eurokónusz</v>
          </cell>
          <cell r="C289">
            <v>1298</v>
          </cell>
          <cell r="D289" t="str">
            <v>db</v>
          </cell>
          <cell r="E289"/>
          <cell r="F289">
            <v>10</v>
          </cell>
          <cell r="G289">
            <v>80</v>
          </cell>
          <cell r="H289" t="str">
            <v>Ötrétegű</v>
          </cell>
          <cell r="I289" t="str">
            <v>Idom</v>
          </cell>
          <cell r="J289" t="str">
            <v>Réz átmenet</v>
          </cell>
          <cell r="K289"/>
          <cell r="L289">
            <v>1.46</v>
          </cell>
          <cell r="M289">
            <v>0.42186359154713537</v>
          </cell>
          <cell r="N289" t="str">
            <v>PL</v>
          </cell>
          <cell r="O289">
            <v>-28.814004319999999</v>
          </cell>
          <cell r="P289"/>
          <cell r="Q289"/>
          <cell r="R289">
            <v>908.59999999999991</v>
          </cell>
        </row>
        <row r="290">
          <cell r="A290">
            <v>1058086</v>
          </cell>
          <cell r="B290" t="str">
            <v>Uponor Uni-C eurokónuszos csatlakozó csavarzat 16-1/2"bm</v>
          </cell>
          <cell r="C290">
            <v>924</v>
          </cell>
          <cell r="D290" t="str">
            <v>db</v>
          </cell>
          <cell r="E290" t="str">
            <v/>
          </cell>
          <cell r="F290">
            <v>1</v>
          </cell>
          <cell r="G290">
            <v>25</v>
          </cell>
          <cell r="H290" t="str">
            <v>Ötrétegű</v>
          </cell>
          <cell r="I290" t="str">
            <v>Idom</v>
          </cell>
          <cell r="J290" t="str">
            <v>Eurokónusz</v>
          </cell>
          <cell r="K290"/>
          <cell r="L290">
            <v>1.1599999999999999</v>
          </cell>
          <cell r="M290">
            <v>0.35473490224210624</v>
          </cell>
          <cell r="N290" t="str">
            <v>PL</v>
          </cell>
          <cell r="O290">
            <v>2503.8811347562651</v>
          </cell>
          <cell r="P290"/>
          <cell r="Q290"/>
          <cell r="R290">
            <v>646.79999999999995</v>
          </cell>
        </row>
        <row r="291">
          <cell r="A291">
            <v>1058088</v>
          </cell>
          <cell r="B291" t="str">
            <v>Uponor Uni-C eurokónuszos csatlakozó csavarzat 20-1/2"bm</v>
          </cell>
          <cell r="C291">
            <v>2993</v>
          </cell>
          <cell r="D291" t="str">
            <v>db</v>
          </cell>
          <cell r="E291" t="str">
            <v/>
          </cell>
          <cell r="F291">
            <v>1</v>
          </cell>
          <cell r="G291">
            <v>25</v>
          </cell>
          <cell r="H291" t="str">
            <v>Ötrétegű</v>
          </cell>
          <cell r="I291" t="str">
            <v>Idom</v>
          </cell>
          <cell r="J291" t="str">
            <v>Eurokónusz</v>
          </cell>
          <cell r="K291"/>
          <cell r="L291">
            <v>2.56</v>
          </cell>
          <cell r="M291">
            <v>0.5603719388802515</v>
          </cell>
          <cell r="N291" t="str">
            <v>PL</v>
          </cell>
          <cell r="O291">
            <v>612.28185608676267</v>
          </cell>
          <cell r="P291"/>
          <cell r="Q291"/>
          <cell r="R291">
            <v>2095.1</v>
          </cell>
        </row>
        <row r="292">
          <cell r="A292">
            <v>1058090</v>
          </cell>
          <cell r="B292" t="str">
            <v>Uponor Uni-X eurokónuszos csatlakozó csavarzat 16-3/4"bm</v>
          </cell>
          <cell r="C292">
            <v>1274</v>
          </cell>
          <cell r="D292" t="str">
            <v>db</v>
          </cell>
          <cell r="E292" t="str">
            <v/>
          </cell>
          <cell r="F292">
            <v>1</v>
          </cell>
          <cell r="G292">
            <v>25</v>
          </cell>
          <cell r="H292" t="str">
            <v>Ötrétegű</v>
          </cell>
          <cell r="I292" t="str">
            <v>Idom</v>
          </cell>
          <cell r="J292" t="str">
            <v>Eurokónusz</v>
          </cell>
          <cell r="K292"/>
          <cell r="L292">
            <v>1.3</v>
          </cell>
          <cell r="M292">
            <v>0.47552344270910119</v>
          </cell>
          <cell r="N292" t="str">
            <v>PL</v>
          </cell>
          <cell r="O292">
            <v>13582.115096169928</v>
          </cell>
          <cell r="P292" t="str">
            <v>9-3624-016-02-24-12</v>
          </cell>
          <cell r="Q292"/>
          <cell r="R292">
            <v>891.8</v>
          </cell>
        </row>
        <row r="293">
          <cell r="A293">
            <v>1058092</v>
          </cell>
          <cell r="B293" t="str">
            <v>Uponor Uni-X eurokónuszos csatlakozó csavarzat 20-3/4"bm</v>
          </cell>
          <cell r="C293">
            <v>1315</v>
          </cell>
          <cell r="D293" t="str">
            <v>db</v>
          </cell>
          <cell r="E293" t="str">
            <v/>
          </cell>
          <cell r="F293">
            <v>1</v>
          </cell>
          <cell r="G293">
            <v>25</v>
          </cell>
          <cell r="H293" t="str">
            <v>Ötrétegű</v>
          </cell>
          <cell r="I293" t="str">
            <v>Idom</v>
          </cell>
          <cell r="J293" t="str">
            <v>Eurokónusz</v>
          </cell>
          <cell r="K293"/>
          <cell r="L293">
            <v>1.35</v>
          </cell>
          <cell r="M293">
            <v>0.47233271080162809</v>
          </cell>
          <cell r="N293" t="str">
            <v>PL</v>
          </cell>
          <cell r="O293">
            <v>12612.50928396593</v>
          </cell>
          <cell r="P293"/>
          <cell r="Q293"/>
          <cell r="R293">
            <v>920.49999999999989</v>
          </cell>
        </row>
        <row r="294">
          <cell r="A294">
            <v>1058093</v>
          </cell>
          <cell r="B294" t="str">
            <v>Uponor Uni-X eurokónuszos csatlakozó csavarzat 25-3/4"bm</v>
          </cell>
          <cell r="C294">
            <v>4122</v>
          </cell>
          <cell r="D294" t="str">
            <v>db</v>
          </cell>
          <cell r="E294" t="str">
            <v/>
          </cell>
          <cell r="F294">
            <v>1</v>
          </cell>
          <cell r="G294">
            <v>25</v>
          </cell>
          <cell r="H294" t="str">
            <v>Ötrétegű</v>
          </cell>
          <cell r="I294" t="str">
            <v>Idom</v>
          </cell>
          <cell r="J294" t="str">
            <v>Eurokónusz</v>
          </cell>
          <cell r="K294"/>
          <cell r="L294">
            <v>4.38</v>
          </cell>
          <cell r="M294">
            <v>0.45384202462021972</v>
          </cell>
          <cell r="N294" t="str">
            <v>PL</v>
          </cell>
          <cell r="O294">
            <v>1032.8057088823884</v>
          </cell>
          <cell r="P294"/>
          <cell r="Q294"/>
          <cell r="R294">
            <v>2885.3999999999996</v>
          </cell>
        </row>
        <row r="295">
          <cell r="A295">
            <v>1013894</v>
          </cell>
          <cell r="B295" t="str">
            <v>Uponor Uni-C közcsavar 1/2"km-1/2"km</v>
          </cell>
          <cell r="C295">
            <v>564</v>
          </cell>
          <cell r="D295" t="str">
            <v>db</v>
          </cell>
          <cell r="E295" t="str">
            <v/>
          </cell>
          <cell r="F295">
            <v>1</v>
          </cell>
          <cell r="G295">
            <v>20</v>
          </cell>
          <cell r="H295" t="str">
            <v>Ötrétegű</v>
          </cell>
          <cell r="I295" t="str">
            <v>Idom</v>
          </cell>
          <cell r="J295" t="str">
            <v>Közcsavar</v>
          </cell>
          <cell r="K295"/>
          <cell r="L295">
            <v>0.64</v>
          </cell>
          <cell r="M295">
            <v>0.41675231075735497</v>
          </cell>
          <cell r="N295" t="str">
            <v>NA</v>
          </cell>
          <cell r="O295">
            <v>18.971663568</v>
          </cell>
          <cell r="P295"/>
          <cell r="Q295"/>
          <cell r="R295">
            <v>394.79999999999995</v>
          </cell>
        </row>
        <row r="296">
          <cell r="A296">
            <v>1006641</v>
          </cell>
          <cell r="B296" t="str">
            <v>Uponor Uni-X közcsavar 3/4"km-3/4"km</v>
          </cell>
          <cell r="C296">
            <v>1050</v>
          </cell>
          <cell r="D296" t="str">
            <v>db</v>
          </cell>
          <cell r="E296" t="str">
            <v/>
          </cell>
          <cell r="F296">
            <v>10</v>
          </cell>
          <cell r="G296">
            <v>10</v>
          </cell>
          <cell r="H296" t="str">
            <v>Ötrétegű</v>
          </cell>
          <cell r="I296" t="str">
            <v>Idom</v>
          </cell>
          <cell r="J296" t="str">
            <v>Közcsavar</v>
          </cell>
          <cell r="K296"/>
          <cell r="L296">
            <v>0.88</v>
          </cell>
          <cell r="M296">
            <v>0.56922992094507507</v>
          </cell>
          <cell r="N296" t="str">
            <v>NA</v>
          </cell>
          <cell r="O296">
            <v>544.35295641980008</v>
          </cell>
          <cell r="P296"/>
          <cell r="Q296"/>
          <cell r="R296">
            <v>787.5</v>
          </cell>
        </row>
        <row r="297">
          <cell r="A297">
            <v>1013907</v>
          </cell>
          <cell r="B297" t="str">
            <v>Uponor Uni-C közcsavar 1/2"km-1/2"bm</v>
          </cell>
          <cell r="C297">
            <v>2035</v>
          </cell>
          <cell r="D297" t="str">
            <v>db</v>
          </cell>
          <cell r="E297" t="str">
            <v/>
          </cell>
          <cell r="F297">
            <v>10</v>
          </cell>
          <cell r="G297">
            <v>20</v>
          </cell>
          <cell r="H297" t="str">
            <v>Ötrétegű</v>
          </cell>
          <cell r="I297" t="str">
            <v>Idom</v>
          </cell>
          <cell r="J297" t="str">
            <v>Közcsavar</v>
          </cell>
          <cell r="K297"/>
          <cell r="L297">
            <v>1.97</v>
          </cell>
          <cell r="M297">
            <v>0.50243024987429519</v>
          </cell>
          <cell r="N297" t="str">
            <v>NA</v>
          </cell>
          <cell r="O297">
            <v>0</v>
          </cell>
          <cell r="P297"/>
          <cell r="Q297"/>
          <cell r="R297">
            <v>1424.5</v>
          </cell>
        </row>
        <row r="298">
          <cell r="A298">
            <v>1014143</v>
          </cell>
          <cell r="B298" t="str">
            <v xml:space="preserve">Uponor Uni-X közcsavar 3/4"km-3/4"bm </v>
          </cell>
          <cell r="C298">
            <v>1936</v>
          </cell>
          <cell r="D298" t="str">
            <v>db</v>
          </cell>
          <cell r="E298" t="str">
            <v/>
          </cell>
          <cell r="F298">
            <v>10</v>
          </cell>
          <cell r="G298">
            <v>20</v>
          </cell>
          <cell r="H298" t="str">
            <v>Ötrétegű</v>
          </cell>
          <cell r="I298" t="str">
            <v>Idom</v>
          </cell>
          <cell r="J298" t="str">
            <v>Közcsavar</v>
          </cell>
          <cell r="K298"/>
          <cell r="L298">
            <v>2.42</v>
          </cell>
          <cell r="M298">
            <v>0.35751621731864891</v>
          </cell>
          <cell r="N298" t="str">
            <v>NA</v>
          </cell>
          <cell r="O298">
            <v>0</v>
          </cell>
          <cell r="P298"/>
          <cell r="Q298"/>
          <cell r="R298">
            <v>1452</v>
          </cell>
        </row>
        <row r="299">
          <cell r="A299">
            <v>1013932</v>
          </cell>
          <cell r="B299" t="str">
            <v>Uponor Uni-C könyök 1/2"km-1/2"bm</v>
          </cell>
          <cell r="C299">
            <v>1843</v>
          </cell>
          <cell r="D299" t="str">
            <v>db</v>
          </cell>
          <cell r="E299" t="str">
            <v/>
          </cell>
          <cell r="F299">
            <v>10</v>
          </cell>
          <cell r="G299">
            <v>10</v>
          </cell>
          <cell r="H299" t="str">
            <v>Ötrétegű</v>
          </cell>
          <cell r="I299" t="str">
            <v>Idom</v>
          </cell>
          <cell r="J299" t="str">
            <v>Menetes könyök</v>
          </cell>
          <cell r="K299"/>
          <cell r="L299">
            <v>2.02</v>
          </cell>
          <cell r="M299">
            <v>0.43665013954798504</v>
          </cell>
          <cell r="N299" t="str">
            <v>NA</v>
          </cell>
          <cell r="O299">
            <v>31.2522482756</v>
          </cell>
          <cell r="P299"/>
          <cell r="Q299"/>
          <cell r="R299">
            <v>1290.0999999999999</v>
          </cell>
        </row>
        <row r="300">
          <cell r="A300">
            <v>1013946</v>
          </cell>
          <cell r="B300" t="str">
            <v>Uponor Uni-C T-idom 1/2"km-1/2"km-1/2"km</v>
          </cell>
          <cell r="C300">
            <v>2013</v>
          </cell>
          <cell r="D300" t="str">
            <v>db</v>
          </cell>
          <cell r="E300" t="str">
            <v/>
          </cell>
          <cell r="F300">
            <v>10</v>
          </cell>
          <cell r="G300">
            <v>10</v>
          </cell>
          <cell r="H300" t="str">
            <v>Ötrétegű</v>
          </cell>
          <cell r="I300" t="str">
            <v>Idom</v>
          </cell>
          <cell r="J300" t="str">
            <v>Menetes T</v>
          </cell>
          <cell r="K300"/>
          <cell r="L300">
            <v>1.21</v>
          </cell>
          <cell r="M300">
            <v>0.6910460498581481</v>
          </cell>
          <cell r="N300" t="str">
            <v>NA</v>
          </cell>
          <cell r="O300">
            <v>0</v>
          </cell>
          <cell r="P300"/>
          <cell r="Q300"/>
          <cell r="R300">
            <v>1409.1</v>
          </cell>
        </row>
        <row r="301">
          <cell r="A301">
            <v>1136377</v>
          </cell>
          <cell r="B301" t="str">
            <v>Uponor Fluvia biztonsági szett, 3 bar</v>
          </cell>
          <cell r="C301">
            <v>9653</v>
          </cell>
          <cell r="D301" t="str">
            <v>db</v>
          </cell>
          <cell r="E301"/>
          <cell r="F301">
            <v>1</v>
          </cell>
          <cell r="G301">
            <v>105</v>
          </cell>
          <cell r="H301" t="str">
            <v>Ötrétegű</v>
          </cell>
          <cell r="I301"/>
          <cell r="J301"/>
          <cell r="K301"/>
          <cell r="L301">
            <v>11.02</v>
          </cell>
          <cell r="M301">
            <v>0.41322521204612128</v>
          </cell>
          <cell r="N301" t="str">
            <v>PRO</v>
          </cell>
          <cell r="O301"/>
          <cell r="P301" t="str">
            <v>9-4030-250-52-35-08</v>
          </cell>
          <cell r="Q301"/>
          <cell r="R301">
            <v>9653</v>
          </cell>
        </row>
        <row r="302">
          <cell r="A302">
            <v>1136378</v>
          </cell>
          <cell r="B302" t="str">
            <v>Uponor Fluvia biztonsági szett, 6 bar</v>
          </cell>
          <cell r="C302">
            <v>9653</v>
          </cell>
          <cell r="D302" t="str">
            <v>db</v>
          </cell>
          <cell r="E302"/>
          <cell r="F302">
            <v>1</v>
          </cell>
          <cell r="G302">
            <v>105</v>
          </cell>
          <cell r="H302" t="str">
            <v>Ötrétegű</v>
          </cell>
          <cell r="I302"/>
          <cell r="J302"/>
          <cell r="K302"/>
          <cell r="L302">
            <v>10.91</v>
          </cell>
          <cell r="M302">
            <v>0.4190823106554612</v>
          </cell>
          <cell r="N302" t="str">
            <v>PRO</v>
          </cell>
          <cell r="O302"/>
          <cell r="P302" t="str">
            <v>9-4030-250-53-35-08</v>
          </cell>
          <cell r="Q302"/>
          <cell r="R302">
            <v>9653</v>
          </cell>
        </row>
        <row r="303">
          <cell r="A303">
            <v>1048539</v>
          </cell>
          <cell r="B303" t="str">
            <v>Uponor RTM gyorscsatlakozós műanyag idom 16-1/2"km</v>
          </cell>
          <cell r="C303">
            <v>1376</v>
          </cell>
          <cell r="D303" t="str">
            <v>db</v>
          </cell>
          <cell r="E303"/>
          <cell r="F303">
            <v>1</v>
          </cell>
          <cell r="G303">
            <v>48</v>
          </cell>
          <cell r="H303" t="str">
            <v>Ötrétegű</v>
          </cell>
          <cell r="I303" t="str">
            <v>Idom</v>
          </cell>
          <cell r="J303" t="str">
            <v>Menetvég</v>
          </cell>
          <cell r="K303" t="str">
            <v>RTM</v>
          </cell>
          <cell r="L303">
            <v>1.37</v>
          </cell>
          <cell r="M303">
            <v>0.48825419635264489</v>
          </cell>
          <cell r="N303" t="str">
            <v>PRO</v>
          </cell>
          <cell r="O303">
            <v>0</v>
          </cell>
          <cell r="P303"/>
          <cell r="Q303"/>
          <cell r="R303">
            <v>825.6</v>
          </cell>
        </row>
        <row r="304">
          <cell r="A304">
            <v>1048540</v>
          </cell>
          <cell r="B304" t="str">
            <v>Uponor RTM gyorscsatlakozós műanyag idom 20-1/2"km</v>
          </cell>
          <cell r="C304">
            <v>1783</v>
          </cell>
          <cell r="D304" t="str">
            <v>db</v>
          </cell>
          <cell r="E304"/>
          <cell r="F304">
            <v>1</v>
          </cell>
          <cell r="G304">
            <v>36</v>
          </cell>
          <cell r="H304" t="str">
            <v>Ötrétegű</v>
          </cell>
          <cell r="I304" t="str">
            <v>Idom</v>
          </cell>
          <cell r="J304" t="str">
            <v>Menetvég</v>
          </cell>
          <cell r="K304" t="str">
            <v>RTM</v>
          </cell>
          <cell r="L304">
            <v>1.72</v>
          </cell>
          <cell r="M304">
            <v>0.50417404095931606</v>
          </cell>
          <cell r="N304" t="str">
            <v>PRO</v>
          </cell>
          <cell r="O304">
            <v>0</v>
          </cell>
          <cell r="P304"/>
          <cell r="Q304"/>
          <cell r="R304">
            <v>1069.8</v>
          </cell>
        </row>
        <row r="305">
          <cell r="A305">
            <v>1048541</v>
          </cell>
          <cell r="B305" t="str">
            <v>Uponor RTM gyorscsatlakozós műanyag idom 25-3/4"km</v>
          </cell>
          <cell r="C305">
            <v>2405</v>
          </cell>
          <cell r="D305" t="str">
            <v>db</v>
          </cell>
          <cell r="E305"/>
          <cell r="F305">
            <v>1</v>
          </cell>
          <cell r="G305">
            <v>20</v>
          </cell>
          <cell r="H305" t="str">
            <v>Ötrétegű</v>
          </cell>
          <cell r="I305" t="str">
            <v>Idom</v>
          </cell>
          <cell r="J305" t="str">
            <v>Menetvég</v>
          </cell>
          <cell r="K305" t="str">
            <v>RTM</v>
          </cell>
          <cell r="L305">
            <v>2.38</v>
          </cell>
          <cell r="M305">
            <v>0.49135587433459771</v>
          </cell>
          <cell r="N305" t="str">
            <v>PRO</v>
          </cell>
          <cell r="O305">
            <v>0</v>
          </cell>
          <cell r="P305"/>
          <cell r="Q305"/>
          <cell r="R305">
            <v>1443</v>
          </cell>
        </row>
        <row r="306">
          <cell r="A306">
            <v>1048542</v>
          </cell>
          <cell r="B306" t="str">
            <v>Uponor RTM gyorscsatlakozós műanyag toldó 16-16</v>
          </cell>
          <cell r="C306">
            <v>1275</v>
          </cell>
          <cell r="D306" t="str">
            <v>db</v>
          </cell>
          <cell r="E306"/>
          <cell r="F306">
            <v>1</v>
          </cell>
          <cell r="G306">
            <v>40</v>
          </cell>
          <cell r="H306" t="str">
            <v>Ötrétegű</v>
          </cell>
          <cell r="I306" t="str">
            <v>Idom</v>
          </cell>
          <cell r="J306" t="str">
            <v>Toldó</v>
          </cell>
          <cell r="K306" t="str">
            <v>RTM</v>
          </cell>
          <cell r="L306">
            <v>1.45</v>
          </cell>
          <cell r="M306">
            <v>0.41546573497226091</v>
          </cell>
          <cell r="N306" t="str">
            <v>PRO</v>
          </cell>
          <cell r="O306">
            <v>7367.3024965144677</v>
          </cell>
          <cell r="P306"/>
          <cell r="Q306"/>
          <cell r="R306">
            <v>765</v>
          </cell>
        </row>
        <row r="307">
          <cell r="A307">
            <v>1048543</v>
          </cell>
          <cell r="B307" t="str">
            <v>Uponor RTM gyorscsatlakozós műanyag toldó 20-20</v>
          </cell>
          <cell r="C307">
            <v>1633</v>
          </cell>
          <cell r="D307" t="str">
            <v>db</v>
          </cell>
          <cell r="E307"/>
          <cell r="F307">
            <v>1</v>
          </cell>
          <cell r="G307">
            <v>30</v>
          </cell>
          <cell r="H307" t="str">
            <v>Ötrétegű</v>
          </cell>
          <cell r="I307" t="str">
            <v>Idom</v>
          </cell>
          <cell r="J307" t="str">
            <v>Toldó</v>
          </cell>
          <cell r="K307" t="str">
            <v>RTM</v>
          </cell>
          <cell r="L307">
            <v>1.92</v>
          </cell>
          <cell r="M307">
            <v>0.39567967532237891</v>
          </cell>
          <cell r="N307" t="str">
            <v>PRO</v>
          </cell>
          <cell r="O307">
            <v>0</v>
          </cell>
          <cell r="P307"/>
          <cell r="Q307"/>
          <cell r="R307">
            <v>979.8</v>
          </cell>
        </row>
        <row r="308">
          <cell r="A308">
            <v>1048544</v>
          </cell>
          <cell r="B308" t="str">
            <v>Uponor RTM gyorscsatlakozós műanyag toldó 25-25</v>
          </cell>
          <cell r="C308">
            <v>1867</v>
          </cell>
          <cell r="D308" t="str">
            <v>db</v>
          </cell>
          <cell r="E308"/>
          <cell r="F308">
            <v>1</v>
          </cell>
          <cell r="G308">
            <v>20</v>
          </cell>
          <cell r="H308" t="str">
            <v>Ötrétegű</v>
          </cell>
          <cell r="I308" t="str">
            <v>Idom</v>
          </cell>
          <cell r="J308" t="str">
            <v>Toldó</v>
          </cell>
          <cell r="K308" t="str">
            <v>RTM</v>
          </cell>
          <cell r="L308">
            <v>1.44</v>
          </cell>
          <cell r="M308">
            <v>0.60356651438194076</v>
          </cell>
          <cell r="N308" t="str">
            <v>PRO</v>
          </cell>
          <cell r="O308">
            <v>0</v>
          </cell>
          <cell r="P308"/>
          <cell r="Q308"/>
          <cell r="R308">
            <v>1120.2</v>
          </cell>
        </row>
        <row r="309">
          <cell r="A309">
            <v>1048545</v>
          </cell>
          <cell r="B309" t="str">
            <v>Uponor RTM gyorscsatlakozós műanyag szűkítő 20-16</v>
          </cell>
          <cell r="C309">
            <v>1673</v>
          </cell>
          <cell r="D309" t="str">
            <v>db</v>
          </cell>
          <cell r="E309"/>
          <cell r="F309">
            <v>1</v>
          </cell>
          <cell r="G309">
            <v>35</v>
          </cell>
          <cell r="H309" t="str">
            <v>Ötrétegű</v>
          </cell>
          <cell r="I309" t="str">
            <v>Idom</v>
          </cell>
          <cell r="J309" t="str">
            <v>Szűkítő</v>
          </cell>
          <cell r="K309" t="str">
            <v>RTM</v>
          </cell>
          <cell r="L309">
            <v>1.91</v>
          </cell>
          <cell r="M309">
            <v>0.41320070535737929</v>
          </cell>
          <cell r="N309" t="str">
            <v>PRO</v>
          </cell>
          <cell r="O309">
            <v>1194.7725378729676</v>
          </cell>
          <cell r="P309"/>
          <cell r="Q309"/>
          <cell r="R309">
            <v>1003.8</v>
          </cell>
        </row>
        <row r="310">
          <cell r="A310">
            <v>1048546</v>
          </cell>
          <cell r="B310" t="str">
            <v>Uponor RTM gyorscsatlakozós műanyag szűkítő 25-20</v>
          </cell>
          <cell r="C310">
            <v>2349</v>
          </cell>
          <cell r="D310" t="str">
            <v>db</v>
          </cell>
          <cell r="E310"/>
          <cell r="F310">
            <v>1</v>
          </cell>
          <cell r="G310">
            <v>25</v>
          </cell>
          <cell r="H310" t="str">
            <v>Ötrétegű</v>
          </cell>
          <cell r="I310" t="str">
            <v>Idom</v>
          </cell>
          <cell r="J310" t="str">
            <v>Szűkítő</v>
          </cell>
          <cell r="K310" t="str">
            <v>RTM</v>
          </cell>
          <cell r="L310">
            <v>2.73</v>
          </cell>
          <cell r="M310">
            <v>0.40264598493994419</v>
          </cell>
          <cell r="N310" t="str">
            <v>PRO</v>
          </cell>
          <cell r="O310">
            <v>0</v>
          </cell>
          <cell r="P310"/>
          <cell r="Q310"/>
          <cell r="R310">
            <v>1409.3999999999999</v>
          </cell>
        </row>
        <row r="311">
          <cell r="A311">
            <v>1048547</v>
          </cell>
          <cell r="B311" t="str">
            <v>Uponor RTM gyorscsatlakozós műanyag könyök 16-16</v>
          </cell>
          <cell r="C311">
            <v>1441</v>
          </cell>
          <cell r="D311" t="str">
            <v>db</v>
          </cell>
          <cell r="E311"/>
          <cell r="F311">
            <v>1</v>
          </cell>
          <cell r="G311">
            <v>40</v>
          </cell>
          <cell r="H311" t="str">
            <v>Ötrétegű</v>
          </cell>
          <cell r="I311" t="str">
            <v>Idom</v>
          </cell>
          <cell r="J311" t="str">
            <v>Könyök</v>
          </cell>
          <cell r="K311" t="str">
            <v>RTM</v>
          </cell>
          <cell r="L311">
            <v>1.62</v>
          </cell>
          <cell r="M311">
            <v>0.42216586928866684</v>
          </cell>
          <cell r="N311" t="str">
            <v>PRO</v>
          </cell>
          <cell r="O311">
            <v>0</v>
          </cell>
          <cell r="P311"/>
          <cell r="Q311"/>
          <cell r="R311">
            <v>864.6</v>
          </cell>
        </row>
        <row r="312">
          <cell r="A312">
            <v>1048548</v>
          </cell>
          <cell r="B312" t="str">
            <v>Uponor RTM gyorscsatlakozós műanyag könyök 20-20</v>
          </cell>
          <cell r="C312">
            <v>2044</v>
          </cell>
          <cell r="D312" t="str">
            <v>db</v>
          </cell>
          <cell r="E312"/>
          <cell r="F312">
            <v>1</v>
          </cell>
          <cell r="G312">
            <v>25</v>
          </cell>
          <cell r="H312" t="str">
            <v>Ötrétegű</v>
          </cell>
          <cell r="I312" t="str">
            <v>Idom</v>
          </cell>
          <cell r="J312" t="str">
            <v>Könyök</v>
          </cell>
          <cell r="K312" t="str">
            <v>RTM</v>
          </cell>
          <cell r="L312">
            <v>2.2200000000000002</v>
          </cell>
          <cell r="M312">
            <v>0.44175577395201571</v>
          </cell>
          <cell r="N312" t="str">
            <v>PRO</v>
          </cell>
          <cell r="O312">
            <v>0</v>
          </cell>
          <cell r="P312"/>
          <cell r="Q312"/>
          <cell r="R312">
            <v>1226.3999999999999</v>
          </cell>
        </row>
        <row r="313">
          <cell r="A313">
            <v>1048549</v>
          </cell>
          <cell r="B313" t="str">
            <v>Uponor RTM gyorscsatlakozós műanyag könyök 25-25</v>
          </cell>
          <cell r="C313">
            <v>2895</v>
          </cell>
          <cell r="D313" t="str">
            <v>db</v>
          </cell>
          <cell r="E313"/>
          <cell r="F313">
            <v>1</v>
          </cell>
          <cell r="G313">
            <v>15</v>
          </cell>
          <cell r="H313" t="str">
            <v>Ötrétegű</v>
          </cell>
          <cell r="I313" t="str">
            <v>Idom</v>
          </cell>
          <cell r="J313" t="str">
            <v>Könyök</v>
          </cell>
          <cell r="K313" t="str">
            <v>RTM</v>
          </cell>
          <cell r="L313">
            <v>3.07</v>
          </cell>
          <cell r="M313">
            <v>0.45494294636773791</v>
          </cell>
          <cell r="N313" t="str">
            <v>PRO</v>
          </cell>
          <cell r="O313">
            <v>0</v>
          </cell>
          <cell r="P313"/>
          <cell r="Q313"/>
          <cell r="R313">
            <v>1737</v>
          </cell>
        </row>
        <row r="314">
          <cell r="A314">
            <v>1048550</v>
          </cell>
          <cell r="B314" t="str">
            <v>Uponor RTM gyorscsatlakozós műanyag T 16-16-16</v>
          </cell>
          <cell r="C314">
            <v>2035</v>
          </cell>
          <cell r="D314" t="str">
            <v>db</v>
          </cell>
          <cell r="E314"/>
          <cell r="F314">
            <v>1</v>
          </cell>
          <cell r="G314">
            <v>24</v>
          </cell>
          <cell r="H314" t="str">
            <v>Ötrétegű</v>
          </cell>
          <cell r="I314" t="str">
            <v>Idom</v>
          </cell>
          <cell r="J314" t="str">
            <v>T</v>
          </cell>
          <cell r="K314" t="str">
            <v>RTM</v>
          </cell>
          <cell r="L314">
            <v>2.13</v>
          </cell>
          <cell r="M314">
            <v>0.46201849351890789</v>
          </cell>
          <cell r="N314" t="str">
            <v>PRO</v>
          </cell>
          <cell r="O314">
            <v>0</v>
          </cell>
          <cell r="P314"/>
          <cell r="Q314"/>
          <cell r="R314">
            <v>1221</v>
          </cell>
        </row>
        <row r="315">
          <cell r="A315">
            <v>1048551</v>
          </cell>
          <cell r="B315" t="str">
            <v>Uponor RTM gyorscsatlakozós műanyag T 20-20-20</v>
          </cell>
          <cell r="C315">
            <v>2806</v>
          </cell>
          <cell r="D315" t="str">
            <v>db</v>
          </cell>
          <cell r="E315"/>
          <cell r="F315">
            <v>1</v>
          </cell>
          <cell r="G315">
            <v>20</v>
          </cell>
          <cell r="H315" t="str">
            <v>Ötrétegű</v>
          </cell>
          <cell r="I315" t="str">
            <v>Idom</v>
          </cell>
          <cell r="J315" t="str">
            <v>T</v>
          </cell>
          <cell r="K315" t="str">
            <v>RTM</v>
          </cell>
          <cell r="L315">
            <v>2.98</v>
          </cell>
          <cell r="M315">
            <v>0.45414064935411946</v>
          </cell>
          <cell r="N315" t="str">
            <v>PRO</v>
          </cell>
          <cell r="O315">
            <v>0</v>
          </cell>
          <cell r="P315"/>
          <cell r="Q315"/>
          <cell r="R315">
            <v>1683.6</v>
          </cell>
        </row>
        <row r="316">
          <cell r="A316">
            <v>1048552</v>
          </cell>
          <cell r="B316" t="str">
            <v>Uponor RTM gyorscsatlakozós műanyag T 25-25-25</v>
          </cell>
          <cell r="C316">
            <v>4091</v>
          </cell>
          <cell r="D316" t="str">
            <v>db</v>
          </cell>
          <cell r="E316"/>
          <cell r="F316">
            <v>1</v>
          </cell>
          <cell r="G316">
            <v>10</v>
          </cell>
          <cell r="H316" t="str">
            <v>Ötrétegű</v>
          </cell>
          <cell r="I316" t="str">
            <v>Idom</v>
          </cell>
          <cell r="J316" t="str">
            <v>T</v>
          </cell>
          <cell r="K316" t="str">
            <v>RTM</v>
          </cell>
          <cell r="L316">
            <v>4.3499999999999996</v>
          </cell>
          <cell r="M316">
            <v>0.45347260725223615</v>
          </cell>
          <cell r="N316" t="str">
            <v>PRO</v>
          </cell>
          <cell r="O316">
            <v>0</v>
          </cell>
          <cell r="P316"/>
          <cell r="Q316"/>
          <cell r="R316">
            <v>2454.6</v>
          </cell>
        </row>
        <row r="317">
          <cell r="A317">
            <v>1048553</v>
          </cell>
          <cell r="B317" t="str">
            <v>Uponor RTM gyorscsatlakozós műanyag T 20-16-20</v>
          </cell>
          <cell r="C317">
            <v>2870</v>
          </cell>
          <cell r="D317" t="str">
            <v>db</v>
          </cell>
          <cell r="E317"/>
          <cell r="F317">
            <v>1</v>
          </cell>
          <cell r="G317">
            <v>20</v>
          </cell>
          <cell r="H317" t="str">
            <v>Ötrétegű</v>
          </cell>
          <cell r="I317" t="str">
            <v>Idom</v>
          </cell>
          <cell r="J317" t="str">
            <v>T</v>
          </cell>
          <cell r="K317" t="str">
            <v>RTM</v>
          </cell>
          <cell r="L317">
            <v>2.99</v>
          </cell>
          <cell r="M317">
            <v>0.46452222711714564</v>
          </cell>
          <cell r="N317" t="str">
            <v>PRO</v>
          </cell>
          <cell r="O317">
            <v>3611.482832906227</v>
          </cell>
          <cell r="P317"/>
          <cell r="Q317"/>
          <cell r="R317">
            <v>1722</v>
          </cell>
        </row>
        <row r="318">
          <cell r="A318">
            <v>1048554</v>
          </cell>
          <cell r="B318" t="str">
            <v>Uponor RTM gyorscsatlakozós műanyag T 20-16-16</v>
          </cell>
          <cell r="C318">
            <v>2532</v>
          </cell>
          <cell r="D318" t="str">
            <v>db</v>
          </cell>
          <cell r="E318"/>
          <cell r="F318">
            <v>1</v>
          </cell>
          <cell r="G318">
            <v>20</v>
          </cell>
          <cell r="H318" t="str">
            <v>Ötrétegű</v>
          </cell>
          <cell r="I318" t="str">
            <v>Idom</v>
          </cell>
          <cell r="J318" t="str">
            <v>T</v>
          </cell>
          <cell r="K318" t="str">
            <v>RTM</v>
          </cell>
          <cell r="L318">
            <v>2.7</v>
          </cell>
          <cell r="M318">
            <v>0.45190956927657244</v>
          </cell>
          <cell r="N318" t="str">
            <v>PRO</v>
          </cell>
          <cell r="O318">
            <v>0</v>
          </cell>
          <cell r="P318"/>
          <cell r="Q318"/>
          <cell r="R318">
            <v>1519.2</v>
          </cell>
        </row>
        <row r="319">
          <cell r="A319">
            <v>1048555</v>
          </cell>
          <cell r="B319" t="str">
            <v>Uponor RTM gyorscsatlakozós műanyag T 20-20-16</v>
          </cell>
          <cell r="C319">
            <v>2806</v>
          </cell>
          <cell r="D319" t="str">
            <v>db</v>
          </cell>
          <cell r="E319"/>
          <cell r="F319">
            <v>1</v>
          </cell>
          <cell r="G319">
            <v>20</v>
          </cell>
          <cell r="H319" t="str">
            <v>Ötrétegű</v>
          </cell>
          <cell r="I319" t="str">
            <v>Idom</v>
          </cell>
          <cell r="J319" t="str">
            <v>T</v>
          </cell>
          <cell r="K319" t="str">
            <v>RTM</v>
          </cell>
          <cell r="L319">
            <v>2.98</v>
          </cell>
          <cell r="M319">
            <v>0.45414064935411946</v>
          </cell>
          <cell r="N319" t="str">
            <v>PRO</v>
          </cell>
          <cell r="O319">
            <v>0</v>
          </cell>
          <cell r="P319"/>
          <cell r="Q319"/>
          <cell r="R319">
            <v>1683.6</v>
          </cell>
        </row>
        <row r="320">
          <cell r="A320">
            <v>1048556</v>
          </cell>
          <cell r="B320" t="str">
            <v>Uponor RTM gyorscsatlakozós műanyag T 25-20-25</v>
          </cell>
          <cell r="C320">
            <v>4038</v>
          </cell>
          <cell r="D320" t="str">
            <v>db</v>
          </cell>
          <cell r="E320"/>
          <cell r="F320">
            <v>1</v>
          </cell>
          <cell r="G320">
            <v>14</v>
          </cell>
          <cell r="H320" t="str">
            <v>Ötrétegű</v>
          </cell>
          <cell r="I320" t="str">
            <v>Idom</v>
          </cell>
          <cell r="J320" t="str">
            <v>T</v>
          </cell>
          <cell r="K320" t="str">
            <v>RTM</v>
          </cell>
          <cell r="L320">
            <v>4.3</v>
          </cell>
          <cell r="M320">
            <v>0.45266364229226153</v>
          </cell>
          <cell r="N320" t="str">
            <v>PRO</v>
          </cell>
          <cell r="O320">
            <v>0</v>
          </cell>
          <cell r="P320"/>
          <cell r="Q320"/>
          <cell r="R320">
            <v>2422.7999999999997</v>
          </cell>
        </row>
        <row r="321">
          <cell r="A321">
            <v>1048557</v>
          </cell>
          <cell r="B321" t="str">
            <v>Uponor RTM gyorscsatlakozós műanyag T 25-20-20</v>
          </cell>
          <cell r="C321">
            <v>4598</v>
          </cell>
          <cell r="D321" t="str">
            <v>db</v>
          </cell>
          <cell r="E321"/>
          <cell r="F321">
            <v>1</v>
          </cell>
          <cell r="G321">
            <v>14</v>
          </cell>
          <cell r="H321" t="str">
            <v>Ötrétegű</v>
          </cell>
          <cell r="I321" t="str">
            <v>Idom</v>
          </cell>
          <cell r="J321" t="str">
            <v>T</v>
          </cell>
          <cell r="K321" t="str">
            <v>RTM</v>
          </cell>
          <cell r="L321">
            <v>4.01</v>
          </cell>
          <cell r="M321">
            <v>0.55174250220927046</v>
          </cell>
          <cell r="N321" t="str">
            <v>PRO</v>
          </cell>
          <cell r="O321">
            <v>0</v>
          </cell>
          <cell r="P321"/>
          <cell r="Q321"/>
          <cell r="R321">
            <v>2758.7999999999997</v>
          </cell>
        </row>
        <row r="322">
          <cell r="A322">
            <v>1048558</v>
          </cell>
          <cell r="B322" t="str">
            <v>Uponor RTM gyorscsatlakozós műanyag idom 16-1/2"bm</v>
          </cell>
          <cell r="C322">
            <v>2052</v>
          </cell>
          <cell r="D322" t="str">
            <v>db</v>
          </cell>
          <cell r="E322"/>
          <cell r="F322">
            <v>1</v>
          </cell>
          <cell r="G322">
            <v>40</v>
          </cell>
          <cell r="H322" t="str">
            <v>Ötrétegű</v>
          </cell>
          <cell r="I322" t="str">
            <v>Idom</v>
          </cell>
          <cell r="J322" t="str">
            <v>Menetvég</v>
          </cell>
          <cell r="K322" t="str">
            <v>RTM</v>
          </cell>
          <cell r="L322">
            <v>2.23</v>
          </cell>
          <cell r="M322">
            <v>0.44142735462790905</v>
          </cell>
          <cell r="N322" t="str">
            <v>PRO</v>
          </cell>
          <cell r="O322">
            <v>0</v>
          </cell>
          <cell r="P322"/>
          <cell r="Q322"/>
          <cell r="R322">
            <v>1231.2</v>
          </cell>
        </row>
        <row r="323">
          <cell r="A323">
            <v>1048559</v>
          </cell>
          <cell r="B323" t="str">
            <v>Uponor RTM gyorscsatlakozós műanyag idom 20-1/2"bm</v>
          </cell>
          <cell r="C323">
            <v>2417</v>
          </cell>
          <cell r="D323" t="str">
            <v>db</v>
          </cell>
          <cell r="E323"/>
          <cell r="F323">
            <v>1</v>
          </cell>
          <cell r="G323">
            <v>36</v>
          </cell>
          <cell r="H323" t="str">
            <v>Ötrétegű</v>
          </cell>
          <cell r="I323" t="str">
            <v>Idom</v>
          </cell>
          <cell r="J323" t="str">
            <v>Menetvég</v>
          </cell>
          <cell r="K323" t="str">
            <v>RTM</v>
          </cell>
          <cell r="L323">
            <v>2.59</v>
          </cell>
          <cell r="M323">
            <v>0.44922366664635505</v>
          </cell>
          <cell r="N323" t="str">
            <v>PRO</v>
          </cell>
          <cell r="O323">
            <v>0</v>
          </cell>
          <cell r="P323"/>
          <cell r="Q323"/>
          <cell r="R323">
            <v>1450.2</v>
          </cell>
        </row>
        <row r="324">
          <cell r="A324">
            <v>1048560</v>
          </cell>
          <cell r="B324" t="str">
            <v>Uponor RTM gyorscsatlakozós műanyag idom 25-3/4"bm</v>
          </cell>
          <cell r="C324">
            <v>3263</v>
          </cell>
          <cell r="D324" t="str">
            <v>db</v>
          </cell>
          <cell r="E324"/>
          <cell r="F324">
            <v>1</v>
          </cell>
          <cell r="G324">
            <v>20</v>
          </cell>
          <cell r="H324" t="str">
            <v>Ötrétegű</v>
          </cell>
          <cell r="I324" t="str">
            <v>Idom</v>
          </cell>
          <cell r="J324" t="str">
            <v>Menetvég</v>
          </cell>
          <cell r="K324" t="str">
            <v>RTM</v>
          </cell>
          <cell r="L324">
            <v>3.59</v>
          </cell>
          <cell r="M324">
            <v>0.43450400739784223</v>
          </cell>
          <cell r="N324" t="str">
            <v>PRO</v>
          </cell>
          <cell r="O324">
            <v>0</v>
          </cell>
          <cell r="P324"/>
          <cell r="Q324"/>
          <cell r="R324">
            <v>1957.8</v>
          </cell>
        </row>
        <row r="325">
          <cell r="A325">
            <v>1048561</v>
          </cell>
          <cell r="B325" t="str">
            <v>Uponor RTM gyorscsatlakozós műanyag könyök idom 16-1/2"bm</v>
          </cell>
          <cell r="C325">
            <v>2307</v>
          </cell>
          <cell r="D325" t="str">
            <v>db</v>
          </cell>
          <cell r="E325"/>
          <cell r="F325">
            <v>1</v>
          </cell>
          <cell r="G325">
            <v>30</v>
          </cell>
          <cell r="H325" t="str">
            <v>Ötrétegű</v>
          </cell>
          <cell r="I325" t="str">
            <v>Idom</v>
          </cell>
          <cell r="J325" t="str">
            <v>Menetes könyök</v>
          </cell>
          <cell r="K325" t="str">
            <v>RTM</v>
          </cell>
          <cell r="L325">
            <v>2.29</v>
          </cell>
          <cell r="M325">
            <v>0.48980048119972464</v>
          </cell>
          <cell r="N325" t="str">
            <v>PRO</v>
          </cell>
          <cell r="O325">
            <v>0</v>
          </cell>
          <cell r="P325"/>
          <cell r="Q325"/>
          <cell r="R325">
            <v>1384.2</v>
          </cell>
        </row>
        <row r="326">
          <cell r="A326">
            <v>1048562</v>
          </cell>
          <cell r="B326" t="str">
            <v>Uponor RTM gyorscsatlakozós műanyag könyök idom 20-1/2"bm</v>
          </cell>
          <cell r="C326">
            <v>2696</v>
          </cell>
          <cell r="D326" t="str">
            <v>db</v>
          </cell>
          <cell r="E326"/>
          <cell r="F326">
            <v>1</v>
          </cell>
          <cell r="G326">
            <v>20</v>
          </cell>
          <cell r="H326" t="str">
            <v>Ötrétegű</v>
          </cell>
          <cell r="I326" t="str">
            <v>Idom</v>
          </cell>
          <cell r="J326" t="str">
            <v>Menetes könyök</v>
          </cell>
          <cell r="K326" t="str">
            <v>RTM</v>
          </cell>
          <cell r="L326">
            <v>2.72</v>
          </cell>
          <cell r="M326">
            <v>0.4814374216933901</v>
          </cell>
          <cell r="N326" t="str">
            <v>PRO</v>
          </cell>
          <cell r="O326">
            <v>0</v>
          </cell>
          <cell r="P326"/>
          <cell r="Q326"/>
          <cell r="R326">
            <v>1617.6</v>
          </cell>
        </row>
        <row r="327">
          <cell r="A327">
            <v>1048563</v>
          </cell>
          <cell r="B327" t="str">
            <v>Uponor RTM gyorscsatlakozós műanyag könyök idom 25-3/4"bm</v>
          </cell>
          <cell r="C327">
            <v>3708</v>
          </cell>
          <cell r="D327" t="str">
            <v>db</v>
          </cell>
          <cell r="E327"/>
          <cell r="F327">
            <v>1</v>
          </cell>
          <cell r="G327">
            <v>20</v>
          </cell>
          <cell r="H327" t="str">
            <v>Ötrétegű</v>
          </cell>
          <cell r="I327" t="str">
            <v>Idom</v>
          </cell>
          <cell r="J327" t="str">
            <v>Menetes könyök</v>
          </cell>
          <cell r="K327" t="str">
            <v>RTM</v>
          </cell>
          <cell r="L327">
            <v>3.75</v>
          </cell>
          <cell r="M327">
            <v>0.48019111433547645</v>
          </cell>
          <cell r="N327" t="str">
            <v>PRO</v>
          </cell>
          <cell r="O327">
            <v>0</v>
          </cell>
          <cell r="P327"/>
          <cell r="Q327"/>
          <cell r="R327">
            <v>2224.7999999999997</v>
          </cell>
        </row>
        <row r="328">
          <cell r="A328">
            <v>1048564</v>
          </cell>
          <cell r="B328" t="str">
            <v>Uponor RTM gyorscsatlakozós műanyag falikorong 16-1/2"bm</v>
          </cell>
          <cell r="C328">
            <v>2626</v>
          </cell>
          <cell r="D328" t="str">
            <v>db</v>
          </cell>
          <cell r="E328"/>
          <cell r="F328">
            <v>1</v>
          </cell>
          <cell r="G328">
            <v>20</v>
          </cell>
          <cell r="H328" t="str">
            <v>Ötrétegű</v>
          </cell>
          <cell r="I328" t="str">
            <v>Idom</v>
          </cell>
          <cell r="J328" t="str">
            <v>Falikorong</v>
          </cell>
          <cell r="K328" t="str">
            <v>RTM</v>
          </cell>
          <cell r="L328">
            <v>2.6</v>
          </cell>
          <cell r="M328">
            <v>0.49110195431180115</v>
          </cell>
          <cell r="N328" t="str">
            <v>PRO</v>
          </cell>
          <cell r="O328">
            <v>0</v>
          </cell>
          <cell r="P328"/>
          <cell r="Q328"/>
          <cell r="R328">
            <v>1575.6</v>
          </cell>
        </row>
        <row r="329">
          <cell r="A329">
            <v>1048565</v>
          </cell>
          <cell r="B329" t="str">
            <v>Uponor RTM gyorscsatlakozós műanyag falikorong 20-1/2"bm</v>
          </cell>
          <cell r="C329">
            <v>2856</v>
          </cell>
          <cell r="D329" t="str">
            <v>db</v>
          </cell>
          <cell r="E329"/>
          <cell r="F329">
            <v>1</v>
          </cell>
          <cell r="G329">
            <v>20</v>
          </cell>
          <cell r="H329" t="str">
            <v>Ötrétegű</v>
          </cell>
          <cell r="I329" t="str">
            <v>Idom</v>
          </cell>
          <cell r="J329" t="str">
            <v>Falikorong</v>
          </cell>
          <cell r="K329" t="str">
            <v>RTM</v>
          </cell>
          <cell r="L329">
            <v>2.89</v>
          </cell>
          <cell r="M329">
            <v>0.47989408068652528</v>
          </cell>
          <cell r="N329" t="str">
            <v>PRO</v>
          </cell>
          <cell r="O329">
            <v>0</v>
          </cell>
          <cell r="P329"/>
          <cell r="Q329"/>
          <cell r="R329">
            <v>1713.6</v>
          </cell>
        </row>
        <row r="330">
          <cell r="A330">
            <v>1048566</v>
          </cell>
          <cell r="B330" t="str">
            <v>Uponor RTM gyorscsatlakozós fém idom 16-1/2"km</v>
          </cell>
          <cell r="C330">
            <v>2581</v>
          </cell>
          <cell r="D330" t="str">
            <v>db</v>
          </cell>
          <cell r="E330"/>
          <cell r="F330">
            <v>1</v>
          </cell>
          <cell r="G330">
            <v>48</v>
          </cell>
          <cell r="H330" t="str">
            <v>Ötrétegű</v>
          </cell>
          <cell r="I330" t="str">
            <v>Idom</v>
          </cell>
          <cell r="J330" t="str">
            <v>Menetvég</v>
          </cell>
          <cell r="K330" t="str">
            <v>RTM</v>
          </cell>
          <cell r="L330">
            <v>2.61</v>
          </cell>
          <cell r="M330">
            <v>0.4802378387296935</v>
          </cell>
          <cell r="N330" t="str">
            <v>PRO</v>
          </cell>
          <cell r="O330">
            <v>0</v>
          </cell>
          <cell r="P330"/>
          <cell r="Q330"/>
          <cell r="R330">
            <v>1548.6</v>
          </cell>
        </row>
        <row r="331">
          <cell r="A331">
            <v>1048567</v>
          </cell>
          <cell r="B331" t="str">
            <v>Uponor RTM gyorscsatlakozós fém idom 20-1/2"km</v>
          </cell>
          <cell r="C331">
            <v>3220</v>
          </cell>
          <cell r="D331" t="str">
            <v>db</v>
          </cell>
          <cell r="E331"/>
          <cell r="F331">
            <v>1</v>
          </cell>
          <cell r="G331">
            <v>36</v>
          </cell>
          <cell r="H331" t="str">
            <v>Ötrétegű</v>
          </cell>
          <cell r="I331" t="str">
            <v>Idom</v>
          </cell>
          <cell r="J331" t="str">
            <v>Menetvég</v>
          </cell>
          <cell r="K331" t="str">
            <v>RTM</v>
          </cell>
          <cell r="L331">
            <v>3.25</v>
          </cell>
          <cell r="M331">
            <v>0.48122427485356745</v>
          </cell>
          <cell r="N331" t="str">
            <v>PRO</v>
          </cell>
          <cell r="O331">
            <v>0</v>
          </cell>
          <cell r="P331"/>
          <cell r="Q331"/>
          <cell r="R331">
            <v>1932</v>
          </cell>
        </row>
        <row r="332">
          <cell r="A332">
            <v>1048568</v>
          </cell>
          <cell r="B332" t="str">
            <v>Uponor RTM gyorscsatlakozós fém idom 20-3/4"km</v>
          </cell>
          <cell r="C332">
            <v>3557</v>
          </cell>
          <cell r="D332" t="str">
            <v>db</v>
          </cell>
          <cell r="E332"/>
          <cell r="F332">
            <v>1</v>
          </cell>
          <cell r="G332">
            <v>25</v>
          </cell>
          <cell r="H332" t="str">
            <v>Ötrétegű</v>
          </cell>
          <cell r="I332" t="str">
            <v>Idom</v>
          </cell>
          <cell r="J332" t="str">
            <v>Menetvég</v>
          </cell>
          <cell r="K332" t="str">
            <v>RTM</v>
          </cell>
          <cell r="L332">
            <v>3.6</v>
          </cell>
          <cell r="M332">
            <v>0.47979946749443592</v>
          </cell>
          <cell r="N332" t="str">
            <v>PRO</v>
          </cell>
          <cell r="O332">
            <v>0</v>
          </cell>
          <cell r="P332"/>
          <cell r="Q332"/>
          <cell r="R332">
            <v>2134.1999999999998</v>
          </cell>
        </row>
        <row r="333">
          <cell r="A333">
            <v>1048569</v>
          </cell>
          <cell r="B333" t="str">
            <v>Uponor RTM gyorscsatlakozós fém idom 25-3/4"km</v>
          </cell>
          <cell r="C333">
            <v>4569</v>
          </cell>
          <cell r="D333" t="str">
            <v>db</v>
          </cell>
          <cell r="E333"/>
          <cell r="F333">
            <v>1</v>
          </cell>
          <cell r="G333">
            <v>20</v>
          </cell>
          <cell r="H333" t="str">
            <v>Ötrétegű</v>
          </cell>
          <cell r="I333" t="str">
            <v>Idom</v>
          </cell>
          <cell r="J333" t="str">
            <v>Menetvég</v>
          </cell>
          <cell r="K333" t="str">
            <v>RTM</v>
          </cell>
          <cell r="L333">
            <v>4.63</v>
          </cell>
          <cell r="M333">
            <v>0.47915081395234738</v>
          </cell>
          <cell r="N333" t="str">
            <v>PRO</v>
          </cell>
          <cell r="O333">
            <v>0</v>
          </cell>
          <cell r="P333"/>
          <cell r="Q333"/>
          <cell r="R333">
            <v>2741.4</v>
          </cell>
        </row>
        <row r="334">
          <cell r="A334">
            <v>1048570</v>
          </cell>
          <cell r="B334" t="str">
            <v>Uponor RTM gyorscsatlakozós fém idom 25-1"km</v>
          </cell>
          <cell r="C334">
            <v>5383</v>
          </cell>
          <cell r="D334" t="str">
            <v>db</v>
          </cell>
          <cell r="E334"/>
          <cell r="F334">
            <v>1</v>
          </cell>
          <cell r="G334">
            <v>20</v>
          </cell>
          <cell r="H334" t="str">
            <v>Ötrétegű</v>
          </cell>
          <cell r="I334" t="str">
            <v>Idom</v>
          </cell>
          <cell r="J334" t="str">
            <v>Menetvég</v>
          </cell>
          <cell r="K334" t="str">
            <v>RTM</v>
          </cell>
          <cell r="L334">
            <v>4.51</v>
          </cell>
          <cell r="M334">
            <v>0.56936996323345435</v>
          </cell>
          <cell r="N334" t="str">
            <v>PRO</v>
          </cell>
          <cell r="O334">
            <v>0</v>
          </cell>
          <cell r="P334"/>
          <cell r="Q334"/>
          <cell r="R334">
            <v>3229.7999999999997</v>
          </cell>
        </row>
        <row r="335">
          <cell r="A335">
            <v>1048573</v>
          </cell>
          <cell r="B335" t="str">
            <v>Uponor RTM gyorscsatlakozós fém szűkítő 25-16</v>
          </cell>
          <cell r="C335">
            <v>4471</v>
          </cell>
          <cell r="D335" t="str">
            <v>db</v>
          </cell>
          <cell r="E335"/>
          <cell r="F335">
            <v>1</v>
          </cell>
          <cell r="G335">
            <v>20</v>
          </cell>
          <cell r="H335" t="str">
            <v>Ötrétegű</v>
          </cell>
          <cell r="I335" t="str">
            <v>Idom</v>
          </cell>
          <cell r="J335" t="str">
            <v>Szűkítő</v>
          </cell>
          <cell r="K335" t="str">
            <v>RTM</v>
          </cell>
          <cell r="L335">
            <v>4.34</v>
          </cell>
          <cell r="M335">
            <v>0.50107275923291184</v>
          </cell>
          <cell r="N335" t="str">
            <v>PRO</v>
          </cell>
          <cell r="O335">
            <v>0</v>
          </cell>
          <cell r="P335"/>
          <cell r="Q335"/>
          <cell r="R335">
            <v>2682.6</v>
          </cell>
        </row>
        <row r="336">
          <cell r="A336">
            <v>1048581</v>
          </cell>
          <cell r="B336" t="str">
            <v>Uponor RTM gyorscsatlakozós fém idom 16-1/2"bm</v>
          </cell>
          <cell r="C336">
            <v>3131</v>
          </cell>
          <cell r="D336" t="str">
            <v>db</v>
          </cell>
          <cell r="E336"/>
          <cell r="F336">
            <v>1</v>
          </cell>
          <cell r="G336">
            <v>48</v>
          </cell>
          <cell r="H336" t="str">
            <v>Ötrétegű</v>
          </cell>
          <cell r="I336" t="str">
            <v>Idom</v>
          </cell>
          <cell r="J336" t="str">
            <v>Menetvég</v>
          </cell>
          <cell r="K336" t="str">
            <v>RTM</v>
          </cell>
          <cell r="L336">
            <v>3.16</v>
          </cell>
          <cell r="M336">
            <v>0.48125231471783592</v>
          </cell>
          <cell r="N336" t="str">
            <v>PRO</v>
          </cell>
          <cell r="O336">
            <v>0</v>
          </cell>
          <cell r="P336"/>
          <cell r="Q336"/>
          <cell r="R336">
            <v>1878.6</v>
          </cell>
        </row>
        <row r="337">
          <cell r="A337">
            <v>1048582</v>
          </cell>
          <cell r="B337" t="str">
            <v>Uponor RTM gyorscsatlakozós fém idom 20-1/2"bm</v>
          </cell>
          <cell r="C337">
            <v>3521</v>
          </cell>
          <cell r="D337" t="str">
            <v>db</v>
          </cell>
          <cell r="E337"/>
          <cell r="F337">
            <v>1</v>
          </cell>
          <cell r="G337">
            <v>36</v>
          </cell>
          <cell r="H337" t="str">
            <v>Ötrétegű</v>
          </cell>
          <cell r="I337" t="str">
            <v>Idom</v>
          </cell>
          <cell r="J337" t="str">
            <v>Menetvég</v>
          </cell>
          <cell r="K337" t="str">
            <v>RTM</v>
          </cell>
          <cell r="L337">
            <v>3.56</v>
          </cell>
          <cell r="M337">
            <v>0.48031984860082699</v>
          </cell>
          <cell r="N337" t="str">
            <v>PRO</v>
          </cell>
          <cell r="O337">
            <v>0</v>
          </cell>
          <cell r="P337"/>
          <cell r="Q337"/>
          <cell r="R337">
            <v>2112.6</v>
          </cell>
        </row>
        <row r="338">
          <cell r="A338">
            <v>1048583</v>
          </cell>
          <cell r="B338" t="str">
            <v>Uponor RTM gyorscsatlakozós fém idom 20-3/4"bm</v>
          </cell>
          <cell r="C338">
            <v>3938</v>
          </cell>
          <cell r="D338" t="str">
            <v>db</v>
          </cell>
          <cell r="E338"/>
          <cell r="F338">
            <v>1</v>
          </cell>
          <cell r="G338">
            <v>25</v>
          </cell>
          <cell r="H338" t="str">
            <v>Ötrétegű</v>
          </cell>
          <cell r="I338" t="str">
            <v>Idom</v>
          </cell>
          <cell r="J338" t="str">
            <v>Menetvég</v>
          </cell>
          <cell r="K338" t="str">
            <v>RTM</v>
          </cell>
          <cell r="L338">
            <v>3.98</v>
          </cell>
          <cell r="M338">
            <v>0.48053114168171096</v>
          </cell>
          <cell r="N338" t="str">
            <v>PRO</v>
          </cell>
          <cell r="O338">
            <v>0</v>
          </cell>
          <cell r="P338"/>
          <cell r="Q338"/>
          <cell r="R338">
            <v>2362.7999999999997</v>
          </cell>
        </row>
        <row r="339">
          <cell r="A339">
            <v>1048584</v>
          </cell>
          <cell r="B339" t="str">
            <v>Uponor RTM gyorscsatlakozós fém idom 25-3/4"bm</v>
          </cell>
          <cell r="C339">
            <v>4719</v>
          </cell>
          <cell r="D339" t="str">
            <v>db</v>
          </cell>
          <cell r="E339"/>
          <cell r="F339">
            <v>1</v>
          </cell>
          <cell r="G339">
            <v>25</v>
          </cell>
          <cell r="H339" t="str">
            <v>Ötrétegű</v>
          </cell>
          <cell r="I339" t="str">
            <v>Idom</v>
          </cell>
          <cell r="J339" t="str">
            <v>Menetvég</v>
          </cell>
          <cell r="K339" t="str">
            <v>RTM</v>
          </cell>
          <cell r="L339">
            <v>4.7699999999999996</v>
          </cell>
          <cell r="M339">
            <v>0.48045812360414597</v>
          </cell>
          <cell r="N339" t="str">
            <v>PRO</v>
          </cell>
          <cell r="O339">
            <v>0</v>
          </cell>
          <cell r="P339"/>
          <cell r="Q339"/>
          <cell r="R339">
            <v>2831.4</v>
          </cell>
        </row>
        <row r="340">
          <cell r="A340">
            <v>1048585</v>
          </cell>
          <cell r="B340" t="str">
            <v>Uponor RTM gyorscsatlakozós fém idom 25-1"bm</v>
          </cell>
          <cell r="C340">
            <v>5383</v>
          </cell>
          <cell r="D340" t="str">
            <v>db</v>
          </cell>
          <cell r="E340"/>
          <cell r="F340">
            <v>1</v>
          </cell>
          <cell r="G340">
            <v>20</v>
          </cell>
          <cell r="H340" t="str">
            <v>Ötrétegű</v>
          </cell>
          <cell r="I340" t="str">
            <v>Idom</v>
          </cell>
          <cell r="J340" t="str">
            <v>Menetvég</v>
          </cell>
          <cell r="K340" t="str">
            <v>RTM</v>
          </cell>
          <cell r="L340">
            <v>4.84</v>
          </cell>
          <cell r="M340">
            <v>0.53786044834809732</v>
          </cell>
          <cell r="N340" t="str">
            <v>PRO</v>
          </cell>
          <cell r="O340">
            <v>0</v>
          </cell>
          <cell r="P340"/>
          <cell r="Q340"/>
          <cell r="R340">
            <v>3229.7999999999997</v>
          </cell>
        </row>
        <row r="341">
          <cell r="A341">
            <v>1048587</v>
          </cell>
          <cell r="B341" t="str">
            <v>Uponor RTM gyorscsatlakozós fém T idom 16-1/2"bm-16</v>
          </cell>
          <cell r="C341">
            <v>4746</v>
          </cell>
          <cell r="D341" t="str">
            <v>db</v>
          </cell>
          <cell r="E341"/>
          <cell r="F341">
            <v>1</v>
          </cell>
          <cell r="G341">
            <v>30</v>
          </cell>
          <cell r="H341" t="str">
            <v>Ötrétegű</v>
          </cell>
          <cell r="I341" t="str">
            <v>Idom</v>
          </cell>
          <cell r="J341" t="str">
            <v>Menetes T</v>
          </cell>
          <cell r="K341" t="str">
            <v>RTM</v>
          </cell>
          <cell r="L341">
            <v>4.8</v>
          </cell>
          <cell r="M341">
            <v>0.48016482817185246</v>
          </cell>
          <cell r="N341" t="str">
            <v>PRO</v>
          </cell>
          <cell r="O341">
            <v>0</v>
          </cell>
          <cell r="P341"/>
          <cell r="Q341"/>
          <cell r="R341">
            <v>2847.6</v>
          </cell>
        </row>
        <row r="342">
          <cell r="A342">
            <v>1048588</v>
          </cell>
          <cell r="B342" t="str">
            <v>Uponor RTM gyorscsatlakozós fém T idom 20-1/2"bm-20</v>
          </cell>
          <cell r="C342">
            <v>5677</v>
          </cell>
          <cell r="D342" t="str">
            <v>db</v>
          </cell>
          <cell r="E342"/>
          <cell r="F342">
            <v>1</v>
          </cell>
          <cell r="G342">
            <v>20</v>
          </cell>
          <cell r="H342" t="str">
            <v>Ötrétegű</v>
          </cell>
          <cell r="I342" t="str">
            <v>Idom</v>
          </cell>
          <cell r="J342" t="str">
            <v>Menetes T</v>
          </cell>
          <cell r="K342" t="str">
            <v>RTM</v>
          </cell>
          <cell r="L342">
            <v>5.82</v>
          </cell>
          <cell r="M342">
            <v>0.47306596932105494</v>
          </cell>
          <cell r="N342" t="str">
            <v>PRO</v>
          </cell>
          <cell r="O342">
            <v>0</v>
          </cell>
          <cell r="P342"/>
          <cell r="Q342"/>
          <cell r="R342">
            <v>3406.2</v>
          </cell>
        </row>
        <row r="343">
          <cell r="A343">
            <v>1048589</v>
          </cell>
          <cell r="B343" t="str">
            <v>Uponor RTM gyorscsatlakozós fém T idom 20-3/4"bm-20</v>
          </cell>
          <cell r="C343">
            <v>6334</v>
          </cell>
          <cell r="D343" t="str">
            <v>db</v>
          </cell>
          <cell r="E343"/>
          <cell r="F343">
            <v>1</v>
          </cell>
          <cell r="G343">
            <v>20</v>
          </cell>
          <cell r="H343" t="str">
            <v>Ötrétegű</v>
          </cell>
          <cell r="I343" t="str">
            <v>Idom</v>
          </cell>
          <cell r="J343" t="str">
            <v>Menetes T</v>
          </cell>
          <cell r="K343" t="str">
            <v>RTM</v>
          </cell>
          <cell r="L343">
            <v>6</v>
          </cell>
          <cell r="M343">
            <v>0.51311617352849925</v>
          </cell>
          <cell r="N343" t="str">
            <v>PRO</v>
          </cell>
          <cell r="O343">
            <v>0</v>
          </cell>
          <cell r="P343"/>
          <cell r="Q343"/>
          <cell r="R343">
            <v>3800.3999999999996</v>
          </cell>
        </row>
        <row r="344">
          <cell r="A344">
            <v>1048590</v>
          </cell>
          <cell r="B344" t="str">
            <v>Uponor RTM gyorscsatlakozós fém könyök idom 16-1/2"bm</v>
          </cell>
          <cell r="C344">
            <v>2989</v>
          </cell>
          <cell r="D344" t="str">
            <v>db</v>
          </cell>
          <cell r="E344"/>
          <cell r="F344">
            <v>1</v>
          </cell>
          <cell r="G344">
            <v>48</v>
          </cell>
          <cell r="H344" t="str">
            <v>Ötrétegű</v>
          </cell>
          <cell r="I344" t="str">
            <v>Idom</v>
          </cell>
          <cell r="J344" t="str">
            <v>Menetes könyök</v>
          </cell>
          <cell r="K344" t="str">
            <v>RTM</v>
          </cell>
          <cell r="L344">
            <v>3.03</v>
          </cell>
          <cell r="M344">
            <v>0.47896263324871358</v>
          </cell>
          <cell r="N344" t="str">
            <v>PRO</v>
          </cell>
          <cell r="O344">
            <v>0</v>
          </cell>
          <cell r="P344"/>
          <cell r="Q344"/>
          <cell r="R344">
            <v>1793.3999999999999</v>
          </cell>
        </row>
        <row r="345">
          <cell r="A345">
            <v>1048591</v>
          </cell>
          <cell r="B345" t="str">
            <v>Uponor RTM gyorscsatlakozós fém könyök idom 20-1/2"bm</v>
          </cell>
          <cell r="C345">
            <v>3787</v>
          </cell>
          <cell r="D345" t="str">
            <v>db</v>
          </cell>
          <cell r="E345"/>
          <cell r="F345">
            <v>1</v>
          </cell>
          <cell r="G345">
            <v>30</v>
          </cell>
          <cell r="H345" t="str">
            <v>Ötrétegű</v>
          </cell>
          <cell r="I345" t="str">
            <v>Idom</v>
          </cell>
          <cell r="J345" t="str">
            <v>Menetes könyök</v>
          </cell>
          <cell r="K345" t="str">
            <v>RTM</v>
          </cell>
          <cell r="L345">
            <v>3.83</v>
          </cell>
          <cell r="M345">
            <v>0.48017683915086884</v>
          </cell>
          <cell r="N345" t="str">
            <v>PRO</v>
          </cell>
          <cell r="O345">
            <v>0</v>
          </cell>
          <cell r="P345"/>
          <cell r="Q345"/>
          <cell r="R345">
            <v>2272.1999999999998</v>
          </cell>
        </row>
        <row r="346">
          <cell r="A346">
            <v>1048592</v>
          </cell>
          <cell r="B346" t="str">
            <v>Uponor RTM gyorscsatlakozós fém könyök idom 20-3/4"bm</v>
          </cell>
          <cell r="C346">
            <v>4045</v>
          </cell>
          <cell r="D346" t="str">
            <v>db</v>
          </cell>
          <cell r="E346"/>
          <cell r="F346">
            <v>1</v>
          </cell>
          <cell r="G346">
            <v>20</v>
          </cell>
          <cell r="H346" t="str">
            <v>Ötrétegű</v>
          </cell>
          <cell r="I346" t="str">
            <v>Idom</v>
          </cell>
          <cell r="J346" t="str">
            <v>Menetes könyök</v>
          </cell>
          <cell r="K346" t="str">
            <v>RTM</v>
          </cell>
          <cell r="L346">
            <v>4.09</v>
          </cell>
          <cell r="M346">
            <v>0.48029494760608626</v>
          </cell>
          <cell r="N346" t="str">
            <v>PRO</v>
          </cell>
          <cell r="O346">
            <v>0</v>
          </cell>
          <cell r="P346"/>
          <cell r="Q346"/>
          <cell r="R346">
            <v>2427</v>
          </cell>
        </row>
        <row r="347">
          <cell r="A347">
            <v>1048593</v>
          </cell>
          <cell r="B347" t="str">
            <v>Uponor RTM gyorscsatlakozós fém könyök idom 25-3/4"bm</v>
          </cell>
          <cell r="C347">
            <v>5730</v>
          </cell>
          <cell r="D347" t="str">
            <v>db</v>
          </cell>
          <cell r="E347"/>
          <cell r="F347">
            <v>1</v>
          </cell>
          <cell r="G347">
            <v>20</v>
          </cell>
          <cell r="H347" t="str">
            <v>Ötrétegű</v>
          </cell>
          <cell r="I347" t="str">
            <v>Idom</v>
          </cell>
          <cell r="J347" t="str">
            <v>Menetes könyök</v>
          </cell>
          <cell r="K347" t="str">
            <v>RTM</v>
          </cell>
          <cell r="L347">
            <v>5.55</v>
          </cell>
          <cell r="M347">
            <v>0.50215916315790587</v>
          </cell>
          <cell r="N347" t="str">
            <v>PRO</v>
          </cell>
          <cell r="O347">
            <v>0</v>
          </cell>
          <cell r="P347"/>
          <cell r="Q347"/>
          <cell r="R347">
            <v>3438</v>
          </cell>
        </row>
        <row r="348">
          <cell r="A348">
            <v>1048594</v>
          </cell>
          <cell r="B348" t="str">
            <v>Uponor RTM gyorscsatlakozós fém könyök idom 25-1"bm</v>
          </cell>
          <cell r="C348">
            <v>5889</v>
          </cell>
          <cell r="D348" t="str">
            <v>db</v>
          </cell>
          <cell r="E348"/>
          <cell r="F348">
            <v>1</v>
          </cell>
          <cell r="G348">
            <v>20</v>
          </cell>
          <cell r="H348" t="str">
            <v>Ötrétegű</v>
          </cell>
          <cell r="I348" t="str">
            <v>Idom</v>
          </cell>
          <cell r="J348" t="str">
            <v>Menetes könyök</v>
          </cell>
          <cell r="K348" t="str">
            <v>RTM</v>
          </cell>
          <cell r="L348">
            <v>4.88</v>
          </cell>
          <cell r="M348">
            <v>0.57407765535948463</v>
          </cell>
          <cell r="N348" t="str">
            <v>PRO</v>
          </cell>
          <cell r="O348">
            <v>0</v>
          </cell>
          <cell r="P348"/>
          <cell r="Q348"/>
          <cell r="R348">
            <v>3533.4</v>
          </cell>
        </row>
        <row r="349">
          <cell r="A349">
            <v>1048596</v>
          </cell>
          <cell r="B349" t="str">
            <v>Uponor RTM gyorscsatlakozós fém falikorong 16-1/2"bm</v>
          </cell>
          <cell r="C349">
            <v>4062</v>
          </cell>
          <cell r="D349" t="str">
            <v>db</v>
          </cell>
          <cell r="E349"/>
          <cell r="F349">
            <v>1</v>
          </cell>
          <cell r="G349">
            <v>20</v>
          </cell>
          <cell r="H349" t="str">
            <v>Ötrétegű</v>
          </cell>
          <cell r="I349" t="str">
            <v>Idom</v>
          </cell>
          <cell r="J349" t="str">
            <v>Falikorong</v>
          </cell>
          <cell r="K349" t="str">
            <v>RTM</v>
          </cell>
          <cell r="L349">
            <v>4.0999999999999996</v>
          </cell>
          <cell r="M349">
            <v>0.48120462649068652</v>
          </cell>
          <cell r="N349" t="str">
            <v>PRO</v>
          </cell>
          <cell r="O349">
            <v>0</v>
          </cell>
          <cell r="P349"/>
          <cell r="Q349"/>
          <cell r="R349">
            <v>2437.1999999999998</v>
          </cell>
        </row>
        <row r="350">
          <cell r="A350">
            <v>1048597</v>
          </cell>
          <cell r="B350" t="str">
            <v>Uponor RTM gyorscsatlakozós fém falikorong 20-1/2"bm</v>
          </cell>
          <cell r="C350">
            <v>4834</v>
          </cell>
          <cell r="D350" t="str">
            <v>db</v>
          </cell>
          <cell r="E350"/>
          <cell r="F350">
            <v>1</v>
          </cell>
          <cell r="G350">
            <v>20</v>
          </cell>
          <cell r="H350" t="str">
            <v>Ötrétegű</v>
          </cell>
          <cell r="I350" t="str">
            <v>Idom</v>
          </cell>
          <cell r="J350" t="str">
            <v>Falikorong</v>
          </cell>
          <cell r="K350" t="str">
            <v>RTM</v>
          </cell>
          <cell r="L350">
            <v>4.04</v>
          </cell>
          <cell r="M350">
            <v>0.57043699097514955</v>
          </cell>
          <cell r="N350" t="str">
            <v>PRO</v>
          </cell>
          <cell r="O350">
            <v>0</v>
          </cell>
          <cell r="P350"/>
          <cell r="Q350"/>
          <cell r="R350">
            <v>2900.4</v>
          </cell>
        </row>
        <row r="351">
          <cell r="A351">
            <v>1048598</v>
          </cell>
          <cell r="B351" t="str">
            <v>Uponor RTM gyorscsatlakozós fém falikorong 20-3/4"bm</v>
          </cell>
          <cell r="C351">
            <v>5375</v>
          </cell>
          <cell r="D351" t="str">
            <v>db</v>
          </cell>
          <cell r="E351"/>
          <cell r="F351">
            <v>1</v>
          </cell>
          <cell r="G351">
            <v>20</v>
          </cell>
          <cell r="H351" t="str">
            <v>Ötrétegű</v>
          </cell>
          <cell r="I351" t="str">
            <v>Idom</v>
          </cell>
          <cell r="J351" t="str">
            <v>Falikorong</v>
          </cell>
          <cell r="K351" t="str">
            <v>RTM</v>
          </cell>
          <cell r="L351">
            <v>4.5</v>
          </cell>
          <cell r="M351">
            <v>0.56968528043667632</v>
          </cell>
          <cell r="N351" t="str">
            <v>PRO</v>
          </cell>
          <cell r="O351">
            <v>0</v>
          </cell>
          <cell r="P351"/>
          <cell r="Q351"/>
          <cell r="R351">
            <v>3225</v>
          </cell>
        </row>
        <row r="352">
          <cell r="A352">
            <v>1048599</v>
          </cell>
          <cell r="B352" t="str">
            <v>Uponor RTM gyorscsatlakozós fém könyök idom 16-1/2"km</v>
          </cell>
          <cell r="C352">
            <v>3141</v>
          </cell>
          <cell r="D352" t="str">
            <v>db</v>
          </cell>
          <cell r="E352"/>
          <cell r="F352">
            <v>1</v>
          </cell>
          <cell r="G352">
            <v>30</v>
          </cell>
          <cell r="H352" t="str">
            <v>Ötrétegű</v>
          </cell>
          <cell r="I352" t="str">
            <v>Idom</v>
          </cell>
          <cell r="J352" t="str">
            <v>Menetes könyök</v>
          </cell>
          <cell r="K352" t="str">
            <v>RTM</v>
          </cell>
          <cell r="L352">
            <v>3.17</v>
          </cell>
          <cell r="M352">
            <v>0.48126747122575408</v>
          </cell>
          <cell r="N352" t="str">
            <v>PRO</v>
          </cell>
          <cell r="O352">
            <v>0</v>
          </cell>
          <cell r="P352"/>
          <cell r="Q352"/>
          <cell r="R352">
            <v>1884.6</v>
          </cell>
        </row>
        <row r="353">
          <cell r="A353">
            <v>1048600</v>
          </cell>
          <cell r="B353" t="str">
            <v>Uponor RTM gyorscsatlakozós fém könyök idom 20-1/2"km</v>
          </cell>
          <cell r="C353">
            <v>3680</v>
          </cell>
          <cell r="D353" t="str">
            <v>db</v>
          </cell>
          <cell r="E353"/>
          <cell r="F353">
            <v>1</v>
          </cell>
          <cell r="G353">
            <v>20</v>
          </cell>
          <cell r="H353" t="str">
            <v>Ötrétegű</v>
          </cell>
          <cell r="I353" t="str">
            <v>Idom</v>
          </cell>
          <cell r="J353" t="str">
            <v>Menetes könyök</v>
          </cell>
          <cell r="K353" t="str">
            <v>RTM</v>
          </cell>
          <cell r="L353">
            <v>3.73</v>
          </cell>
          <cell r="M353">
            <v>0.47902945447794798</v>
          </cell>
          <cell r="N353" t="str">
            <v>PRO</v>
          </cell>
          <cell r="O353">
            <v>0</v>
          </cell>
          <cell r="P353"/>
          <cell r="Q353"/>
          <cell r="R353">
            <v>2208</v>
          </cell>
        </row>
        <row r="354">
          <cell r="A354">
            <v>1048601</v>
          </cell>
          <cell r="B354" t="str">
            <v>Uponor RTM gyorscsatlakozós fém könyök idom 20-3/4"km</v>
          </cell>
          <cell r="C354">
            <v>4391</v>
          </cell>
          <cell r="D354" t="str">
            <v>db</v>
          </cell>
          <cell r="E354"/>
          <cell r="F354">
            <v>1</v>
          </cell>
          <cell r="G354">
            <v>20</v>
          </cell>
          <cell r="H354" t="str">
            <v>Ötrétegű</v>
          </cell>
          <cell r="I354" t="str">
            <v>Idom</v>
          </cell>
          <cell r="J354" t="str">
            <v>Menetes könyök</v>
          </cell>
          <cell r="K354" t="str">
            <v>RTM</v>
          </cell>
          <cell r="L354">
            <v>3.83</v>
          </cell>
          <cell r="M354">
            <v>0.55168063991444771</v>
          </cell>
          <cell r="N354" t="str">
            <v>PRO</v>
          </cell>
          <cell r="O354">
            <v>0</v>
          </cell>
          <cell r="P354"/>
          <cell r="Q354"/>
          <cell r="R354">
            <v>2634.6</v>
          </cell>
        </row>
        <row r="355">
          <cell r="A355">
            <v>1048602</v>
          </cell>
          <cell r="B355" t="str">
            <v>Uponor RTM gyorscsatlakozós fém könyök idom 25-3/4"km</v>
          </cell>
          <cell r="C355">
            <v>5552</v>
          </cell>
          <cell r="D355" t="str">
            <v>db</v>
          </cell>
          <cell r="E355"/>
          <cell r="F355">
            <v>1</v>
          </cell>
          <cell r="G355">
            <v>15</v>
          </cell>
          <cell r="H355" t="str">
            <v>Ötrétegű</v>
          </cell>
          <cell r="I355" t="str">
            <v>Idom</v>
          </cell>
          <cell r="J355" t="str">
            <v>Menetes könyök</v>
          </cell>
          <cell r="K355" t="str">
            <v>RTM</v>
          </cell>
          <cell r="L355">
            <v>5.61</v>
          </cell>
          <cell r="M355">
            <v>0.48064351284691942</v>
          </cell>
          <cell r="N355" t="str">
            <v>PRO</v>
          </cell>
          <cell r="O355">
            <v>0</v>
          </cell>
          <cell r="P355"/>
          <cell r="Q355"/>
          <cell r="R355">
            <v>3331.2</v>
          </cell>
        </row>
        <row r="356">
          <cell r="A356">
            <v>1048603</v>
          </cell>
          <cell r="B356" t="str">
            <v>Uponor RTM gyorscsatlakozós átváltó idom 16-15CU</v>
          </cell>
          <cell r="C356">
            <v>3255</v>
          </cell>
          <cell r="D356" t="str">
            <v>db</v>
          </cell>
          <cell r="E356"/>
          <cell r="F356">
            <v>1</v>
          </cell>
          <cell r="G356">
            <v>40</v>
          </cell>
          <cell r="H356" t="str">
            <v>Ötrétegű</v>
          </cell>
          <cell r="I356" t="str">
            <v>Idom</v>
          </cell>
          <cell r="J356" t="str">
            <v>Réz átmenet</v>
          </cell>
          <cell r="K356" t="str">
            <v>RTM</v>
          </cell>
          <cell r="L356">
            <v>3.29</v>
          </cell>
          <cell r="M356">
            <v>0.48048623163830528</v>
          </cell>
          <cell r="N356" t="str">
            <v>PRO</v>
          </cell>
          <cell r="O356">
            <v>0</v>
          </cell>
          <cell r="P356"/>
          <cell r="Q356"/>
          <cell r="R356">
            <v>3255</v>
          </cell>
        </row>
        <row r="357">
          <cell r="A357">
            <v>1048604</v>
          </cell>
          <cell r="B357" t="str">
            <v>Uponor RTM gyorscsatlakozós eurokónusz 16-3/4"bm</v>
          </cell>
          <cell r="C357">
            <v>4115</v>
          </cell>
          <cell r="D357" t="str">
            <v>db</v>
          </cell>
          <cell r="E357"/>
          <cell r="F357">
            <v>1</v>
          </cell>
          <cell r="G357">
            <v>25</v>
          </cell>
          <cell r="H357" t="str">
            <v>Ötrétegű</v>
          </cell>
          <cell r="I357" t="str">
            <v>Idom</v>
          </cell>
          <cell r="J357" t="str">
            <v>Eurokónusz</v>
          </cell>
          <cell r="K357" t="str">
            <v>RTM</v>
          </cell>
          <cell r="L357">
            <v>3.99</v>
          </cell>
          <cell r="M357">
            <v>0.50162618850088148</v>
          </cell>
          <cell r="N357" t="str">
            <v>PRO</v>
          </cell>
          <cell r="O357">
            <v>0</v>
          </cell>
          <cell r="P357"/>
          <cell r="Q357"/>
          <cell r="R357">
            <v>2469</v>
          </cell>
        </row>
        <row r="358">
          <cell r="A358">
            <v>1048605</v>
          </cell>
          <cell r="B358" t="str">
            <v>Uponor RTM gyorscsatlakozós eurokónusz 20-3/4"bm</v>
          </cell>
          <cell r="C358">
            <v>4489</v>
          </cell>
          <cell r="D358" t="str">
            <v>db</v>
          </cell>
          <cell r="E358"/>
          <cell r="F358">
            <v>1</v>
          </cell>
          <cell r="G358">
            <v>25</v>
          </cell>
          <cell r="H358" t="str">
            <v>Ötrétegű</v>
          </cell>
          <cell r="I358" t="str">
            <v>Idom</v>
          </cell>
          <cell r="J358" t="str">
            <v>Eurokónusz</v>
          </cell>
          <cell r="K358" t="str">
            <v>RTM</v>
          </cell>
          <cell r="L358">
            <v>3.76</v>
          </cell>
          <cell r="M358">
            <v>0.56948290971140469</v>
          </cell>
          <cell r="N358" t="str">
            <v>PRO</v>
          </cell>
          <cell r="O358">
            <v>0</v>
          </cell>
          <cell r="P358"/>
          <cell r="Q358"/>
          <cell r="R358">
            <v>2693.4</v>
          </cell>
        </row>
        <row r="359">
          <cell r="A359">
            <v>1048606</v>
          </cell>
          <cell r="B359" t="str">
            <v>Uponor RTM kalibráló 16-20-25mm</v>
          </cell>
          <cell r="C359">
            <v>784</v>
          </cell>
          <cell r="D359" t="str">
            <v>db</v>
          </cell>
          <cell r="E359"/>
          <cell r="F359">
            <v>1</v>
          </cell>
          <cell r="G359">
            <v>20</v>
          </cell>
          <cell r="H359" t="str">
            <v>Ötrétegű</v>
          </cell>
          <cell r="I359" t="str">
            <v>Idom</v>
          </cell>
          <cell r="J359" t="str">
            <v>Szerszám</v>
          </cell>
          <cell r="K359" t="str">
            <v>RTM</v>
          </cell>
          <cell r="L359">
            <v>0.69</v>
          </cell>
          <cell r="M359">
            <v>0.54763896933659961</v>
          </cell>
          <cell r="N359" t="str">
            <v>PRO</v>
          </cell>
          <cell r="O359">
            <v>61.407569419148878</v>
          </cell>
          <cell r="P359"/>
          <cell r="Q359"/>
          <cell r="R359">
            <v>392</v>
          </cell>
        </row>
        <row r="360">
          <cell r="A360">
            <v>1057375</v>
          </cell>
          <cell r="B360" t="str">
            <v>Uponor RTM gyorscsatlakozós fém hollandis idom 16-1/2"bm</v>
          </cell>
          <cell r="C360">
            <v>3921</v>
          </cell>
          <cell r="D360" t="str">
            <v>db</v>
          </cell>
          <cell r="E360"/>
          <cell r="F360">
            <v>1</v>
          </cell>
          <cell r="G360">
            <v>24</v>
          </cell>
          <cell r="H360" t="str">
            <v>Ötrétegű</v>
          </cell>
          <cell r="I360" t="str">
            <v>Idom</v>
          </cell>
          <cell r="J360" t="str">
            <v>Hollandi</v>
          </cell>
          <cell r="K360" t="str">
            <v>RTM</v>
          </cell>
          <cell r="L360">
            <v>3.27</v>
          </cell>
          <cell r="M360">
            <v>0.57134976396469916</v>
          </cell>
          <cell r="N360" t="str">
            <v>PRO</v>
          </cell>
          <cell r="O360">
            <v>0</v>
          </cell>
          <cell r="P360"/>
          <cell r="Q360"/>
          <cell r="R360">
            <v>2352.6</v>
          </cell>
        </row>
        <row r="361">
          <cell r="A361">
            <v>1057376</v>
          </cell>
          <cell r="B361" t="str">
            <v>Uponor RTM gyorscsatlakozós fém hollandis idom 20-3/4"bm</v>
          </cell>
          <cell r="C361">
            <v>4666</v>
          </cell>
          <cell r="D361" t="str">
            <v>db</v>
          </cell>
          <cell r="E361"/>
          <cell r="F361">
            <v>1</v>
          </cell>
          <cell r="G361">
            <v>24</v>
          </cell>
          <cell r="H361" t="str">
            <v>Ötrétegű</v>
          </cell>
          <cell r="I361" t="str">
            <v>Idom</v>
          </cell>
          <cell r="J361" t="str">
            <v>Hollandi</v>
          </cell>
          <cell r="K361" t="str">
            <v>RTM</v>
          </cell>
          <cell r="L361">
            <v>4.5199999999999996</v>
          </cell>
          <cell r="M361">
            <v>0.50209572263699842</v>
          </cell>
          <cell r="N361" t="str">
            <v>PRO</v>
          </cell>
          <cell r="O361">
            <v>0</v>
          </cell>
          <cell r="P361"/>
          <cell r="Q361"/>
          <cell r="R361">
            <v>2799.6</v>
          </cell>
        </row>
        <row r="362">
          <cell r="A362">
            <v>1057377</v>
          </cell>
          <cell r="B362" t="str">
            <v>Uponor RTM gyorscsatlakozós átváltó idom 25-22CU</v>
          </cell>
          <cell r="C362">
            <v>4684</v>
          </cell>
          <cell r="D362" t="str">
            <v>db</v>
          </cell>
          <cell r="E362"/>
          <cell r="F362">
            <v>1</v>
          </cell>
          <cell r="G362">
            <v>20</v>
          </cell>
          <cell r="H362" t="str">
            <v>Ötrétegű</v>
          </cell>
          <cell r="I362" t="str">
            <v>Idom</v>
          </cell>
          <cell r="J362" t="str">
            <v>Réz átmenet</v>
          </cell>
          <cell r="K362" t="str">
            <v>RTM</v>
          </cell>
          <cell r="L362">
            <v>4.74</v>
          </cell>
          <cell r="M362">
            <v>0.479867953901007</v>
          </cell>
          <cell r="N362" t="str">
            <v>PRO</v>
          </cell>
          <cell r="O362">
            <v>0</v>
          </cell>
          <cell r="P362"/>
          <cell r="Q362"/>
          <cell r="R362">
            <v>4684</v>
          </cell>
        </row>
        <row r="363">
          <cell r="A363">
            <v>1057379</v>
          </cell>
          <cell r="B363" t="str">
            <v>Uponor RTM gyorscsatlakozós réz könyök 16-15CU L=200MM</v>
          </cell>
          <cell r="C363">
            <v>8214</v>
          </cell>
          <cell r="D363" t="str">
            <v>db</v>
          </cell>
          <cell r="E363"/>
          <cell r="F363">
            <v>1</v>
          </cell>
          <cell r="G363">
            <v>15</v>
          </cell>
          <cell r="H363" t="str">
            <v>Ötrétegű</v>
          </cell>
          <cell r="I363" t="str">
            <v>Idom</v>
          </cell>
          <cell r="J363" t="str">
            <v>Réz átmenet</v>
          </cell>
          <cell r="K363" t="str">
            <v>RTM</v>
          </cell>
          <cell r="L363">
            <v>7.95</v>
          </cell>
          <cell r="M363">
            <v>0.50253264452722268</v>
          </cell>
          <cell r="N363" t="str">
            <v>PRO</v>
          </cell>
          <cell r="O363">
            <v>0</v>
          </cell>
          <cell r="P363"/>
          <cell r="Q363"/>
          <cell r="R363">
            <v>8214</v>
          </cell>
        </row>
        <row r="364">
          <cell r="A364">
            <v>1057380</v>
          </cell>
          <cell r="B364" t="str">
            <v>Uponor RTM gyorscsatlakozós fém könyökidom Geberit tartályokhoz 16-1/2"bm</v>
          </cell>
          <cell r="C364">
            <v>5580</v>
          </cell>
          <cell r="D364" t="str">
            <v>db</v>
          </cell>
          <cell r="E364"/>
          <cell r="F364">
            <v>1</v>
          </cell>
          <cell r="G364">
            <v>35</v>
          </cell>
          <cell r="H364" t="str">
            <v>Ötrétegű</v>
          </cell>
          <cell r="I364" t="str">
            <v>Idom</v>
          </cell>
          <cell r="J364" t="str">
            <v>Menetes könyök</v>
          </cell>
          <cell r="K364" t="str">
            <v>RTM</v>
          </cell>
          <cell r="L364">
            <v>5.41</v>
          </cell>
          <cell r="M364">
            <v>0.50167207680199155</v>
          </cell>
          <cell r="N364" t="str">
            <v>PRO</v>
          </cell>
          <cell r="O364">
            <v>0</v>
          </cell>
          <cell r="P364"/>
          <cell r="Q364"/>
          <cell r="R364">
            <v>3348</v>
          </cell>
        </row>
        <row r="365">
          <cell r="A365">
            <v>1057381</v>
          </cell>
          <cell r="B365" t="str">
            <v>Uponor RTM gyorscsatlakozós rejtett elzárószelep 20-20</v>
          </cell>
          <cell r="C365">
            <v>8099</v>
          </cell>
          <cell r="D365" t="str">
            <v>db</v>
          </cell>
          <cell r="E365"/>
          <cell r="F365">
            <v>1</v>
          </cell>
          <cell r="G365">
            <v>15</v>
          </cell>
          <cell r="H365" t="str">
            <v>Ötrétegű</v>
          </cell>
          <cell r="I365" t="str">
            <v>Idom</v>
          </cell>
          <cell r="J365" t="str">
            <v>Szelep</v>
          </cell>
          <cell r="K365" t="str">
            <v>RTM</v>
          </cell>
          <cell r="L365">
            <v>8.27</v>
          </cell>
          <cell r="M365">
            <v>0.47516079686136325</v>
          </cell>
          <cell r="N365" t="str">
            <v>PRO</v>
          </cell>
          <cell r="O365">
            <v>0</v>
          </cell>
          <cell r="P365"/>
          <cell r="Q365"/>
          <cell r="R365">
            <v>4859.3999999999996</v>
          </cell>
        </row>
        <row r="366">
          <cell r="A366">
            <v>1057382</v>
          </cell>
          <cell r="B366" t="str">
            <v>Uponor RTM gyorscsatlakozós rejtett elzárószelep 25-25</v>
          </cell>
          <cell r="C366">
            <v>10085</v>
          </cell>
          <cell r="D366" t="str">
            <v>db</v>
          </cell>
          <cell r="E366"/>
          <cell r="F366">
            <v>1</v>
          </cell>
          <cell r="G366">
            <v>10</v>
          </cell>
          <cell r="H366" t="str">
            <v>Ötrétegű</v>
          </cell>
          <cell r="I366" t="str">
            <v>Idom</v>
          </cell>
          <cell r="J366" t="str">
            <v>Szelep</v>
          </cell>
          <cell r="K366" t="str">
            <v>RTM</v>
          </cell>
          <cell r="L366">
            <v>10.19</v>
          </cell>
          <cell r="M366">
            <v>0.48066159678548581</v>
          </cell>
          <cell r="N366" t="str">
            <v>PRO</v>
          </cell>
          <cell r="O366">
            <v>0</v>
          </cell>
          <cell r="P366"/>
          <cell r="Q366"/>
          <cell r="R366">
            <v>6051</v>
          </cell>
        </row>
        <row r="367">
          <cell r="A367">
            <v>1059011</v>
          </cell>
          <cell r="B367" t="str">
            <v>Uponor RTM gyorscsatlakozós fém T idom 16-20-16</v>
          </cell>
          <cell r="C367">
            <v>6280</v>
          </cell>
          <cell r="D367" t="str">
            <v>db</v>
          </cell>
          <cell r="E367"/>
          <cell r="F367">
            <v>1</v>
          </cell>
          <cell r="G367">
            <v>20</v>
          </cell>
          <cell r="H367" t="str">
            <v>Ötrétegű</v>
          </cell>
          <cell r="I367" t="str">
            <v>Idom</v>
          </cell>
          <cell r="J367" t="str">
            <v>T</v>
          </cell>
          <cell r="K367" t="str">
            <v>RTM</v>
          </cell>
          <cell r="L367">
            <v>5.25</v>
          </cell>
          <cell r="M367">
            <v>0.57031339374814094</v>
          </cell>
          <cell r="N367" t="str">
            <v>PRO</v>
          </cell>
          <cell r="O367">
            <v>0</v>
          </cell>
          <cell r="P367"/>
          <cell r="Q367"/>
          <cell r="R367">
            <v>3768</v>
          </cell>
        </row>
        <row r="368">
          <cell r="A368">
            <v>1059013</v>
          </cell>
          <cell r="B368" t="str">
            <v>Uponor RTM gyorscsatlakozós fém véglezáró idom 16</v>
          </cell>
          <cell r="C368">
            <v>2004</v>
          </cell>
          <cell r="D368" t="str">
            <v>db</v>
          </cell>
          <cell r="E368"/>
          <cell r="F368">
            <v>1</v>
          </cell>
          <cell r="G368">
            <v>48</v>
          </cell>
          <cell r="H368" t="str">
            <v>Ötrétegű</v>
          </cell>
          <cell r="I368" t="str">
            <v>Idom</v>
          </cell>
          <cell r="J368" t="str">
            <v>Elzáró</v>
          </cell>
          <cell r="K368" t="str">
            <v>RTM</v>
          </cell>
          <cell r="L368">
            <v>2.02</v>
          </cell>
          <cell r="M368">
            <v>0.48190928502342134</v>
          </cell>
          <cell r="N368" t="str">
            <v>PRO</v>
          </cell>
          <cell r="O368">
            <v>0</v>
          </cell>
          <cell r="P368"/>
          <cell r="Q368"/>
          <cell r="R368">
            <v>1202.3999999999999</v>
          </cell>
        </row>
        <row r="369">
          <cell r="A369">
            <v>1061621</v>
          </cell>
          <cell r="B369" t="str">
            <v>Uponor RTM gyorscsatlakozós fém U falikorong 16-1/2"bm-16</v>
          </cell>
          <cell r="C369">
            <v>16214</v>
          </cell>
          <cell r="D369" t="str">
            <v>db</v>
          </cell>
          <cell r="E369"/>
          <cell r="F369">
            <v>5</v>
          </cell>
          <cell r="G369">
            <v>20</v>
          </cell>
          <cell r="H369" t="str">
            <v>Ötrétegű</v>
          </cell>
          <cell r="I369" t="str">
            <v>Idom</v>
          </cell>
          <cell r="J369" t="str">
            <v>Falikorong</v>
          </cell>
          <cell r="K369" t="str">
            <v>RTM</v>
          </cell>
          <cell r="L369">
            <v>16.36</v>
          </cell>
          <cell r="M369">
            <v>0.48138474480488935</v>
          </cell>
          <cell r="N369" t="str">
            <v>PRO</v>
          </cell>
          <cell r="O369">
            <v>0</v>
          </cell>
          <cell r="P369"/>
          <cell r="Q369"/>
          <cell r="R369">
            <v>9728.4</v>
          </cell>
        </row>
        <row r="370">
          <cell r="A370">
            <v>1029144</v>
          </cell>
          <cell r="B370" t="str">
            <v>Uponor RS toldó RS2-RS2</v>
          </cell>
          <cell r="C370">
            <v>11168</v>
          </cell>
          <cell r="D370" t="str">
            <v>db</v>
          </cell>
          <cell r="E370" t="str">
            <v/>
          </cell>
          <cell r="F370">
            <v>1</v>
          </cell>
          <cell r="G370">
            <v>1</v>
          </cell>
          <cell r="H370" t="str">
            <v>Ötrétegű</v>
          </cell>
          <cell r="I370" t="str">
            <v>RS</v>
          </cell>
          <cell r="J370" t="str">
            <v>Toldó</v>
          </cell>
          <cell r="K370"/>
          <cell r="L370">
            <v>9.19</v>
          </cell>
          <cell r="M370">
            <v>0.57704685079931117</v>
          </cell>
          <cell r="N370" t="str">
            <v>PL</v>
          </cell>
          <cell r="O370">
            <v>2793.341857356585</v>
          </cell>
          <cell r="P370"/>
          <cell r="Q370"/>
          <cell r="R370">
            <v>7259.2</v>
          </cell>
        </row>
        <row r="371">
          <cell r="A371">
            <v>1029145</v>
          </cell>
          <cell r="B371" t="str">
            <v>Uponor RS toldó RS3-RS3</v>
          </cell>
          <cell r="C371">
            <v>22998</v>
          </cell>
          <cell r="D371" t="str">
            <v>db</v>
          </cell>
          <cell r="E371" t="str">
            <v/>
          </cell>
          <cell r="F371">
            <v>1</v>
          </cell>
          <cell r="G371">
            <v>1</v>
          </cell>
          <cell r="H371" t="str">
            <v>Ötrétegű</v>
          </cell>
          <cell r="I371" t="str">
            <v>RS</v>
          </cell>
          <cell r="J371" t="str">
            <v>Toldó</v>
          </cell>
          <cell r="K371"/>
          <cell r="L371">
            <v>20.29</v>
          </cell>
          <cell r="M371">
            <v>0.54653462212002391</v>
          </cell>
          <cell r="N371" t="str">
            <v>PL</v>
          </cell>
          <cell r="O371">
            <v>7955.2575857368556</v>
          </cell>
          <cell r="P371"/>
          <cell r="Q371"/>
          <cell r="R371">
            <v>14948.7</v>
          </cell>
        </row>
        <row r="372">
          <cell r="A372">
            <v>1029142</v>
          </cell>
          <cell r="B372" t="str">
            <v>Uponor RS T-RS2-RS2-RS2</v>
          </cell>
          <cell r="C372">
            <v>18895</v>
          </cell>
          <cell r="D372" t="str">
            <v>db</v>
          </cell>
          <cell r="E372" t="str">
            <v/>
          </cell>
          <cell r="F372">
            <v>1</v>
          </cell>
          <cell r="G372">
            <v>1</v>
          </cell>
          <cell r="H372" t="str">
            <v>Ötrétegű</v>
          </cell>
          <cell r="I372" t="str">
            <v>RS</v>
          </cell>
          <cell r="J372" t="str">
            <v>T</v>
          </cell>
          <cell r="K372"/>
          <cell r="L372">
            <v>16.14</v>
          </cell>
          <cell r="M372">
            <v>0.56095524731507784</v>
          </cell>
          <cell r="N372" t="str">
            <v>PL</v>
          </cell>
          <cell r="O372">
            <v>1941.6919773750901</v>
          </cell>
          <cell r="P372"/>
          <cell r="Q372"/>
          <cell r="R372">
            <v>11337</v>
          </cell>
        </row>
        <row r="373">
          <cell r="A373">
            <v>1029143</v>
          </cell>
          <cell r="B373" t="str">
            <v>Uponor RS T-RS3-RS3-RS3</v>
          </cell>
          <cell r="C373">
            <v>50427</v>
          </cell>
          <cell r="D373" t="str">
            <v>db</v>
          </cell>
          <cell r="E373" t="str">
            <v/>
          </cell>
          <cell r="F373">
            <v>1</v>
          </cell>
          <cell r="G373">
            <v>1</v>
          </cell>
          <cell r="H373" t="str">
            <v>Ötrétegű</v>
          </cell>
          <cell r="I373" t="str">
            <v>RS</v>
          </cell>
          <cell r="J373" t="str">
            <v>T</v>
          </cell>
          <cell r="K373"/>
          <cell r="L373">
            <v>43.53</v>
          </cell>
          <cell r="M373">
            <v>0.55631199063804371</v>
          </cell>
          <cell r="N373" t="str">
            <v>PL</v>
          </cell>
          <cell r="O373">
            <v>14367.180975805146</v>
          </cell>
          <cell r="P373"/>
          <cell r="Q373"/>
          <cell r="R373">
            <v>32777.550000000003</v>
          </cell>
        </row>
        <row r="374">
          <cell r="A374">
            <v>1029138</v>
          </cell>
          <cell r="B374" t="str">
            <v>Uponor RS könyök RS2-RS2</v>
          </cell>
          <cell r="C374">
            <v>14558</v>
          </cell>
          <cell r="D374" t="str">
            <v>db</v>
          </cell>
          <cell r="E374" t="str">
            <v/>
          </cell>
          <cell r="F374">
            <v>1</v>
          </cell>
          <cell r="G374">
            <v>1</v>
          </cell>
          <cell r="H374" t="str">
            <v>Ötrétegű</v>
          </cell>
          <cell r="I374" t="str">
            <v>RS</v>
          </cell>
          <cell r="J374" t="str">
            <v>Könyök</v>
          </cell>
          <cell r="K374"/>
          <cell r="L374">
            <v>12.55</v>
          </cell>
          <cell r="M374">
            <v>0.55690773608182687</v>
          </cell>
          <cell r="N374" t="str">
            <v>PL</v>
          </cell>
          <cell r="O374">
            <v>3228.5223308093932</v>
          </cell>
          <cell r="P374"/>
          <cell r="Q374"/>
          <cell r="R374">
            <v>9462.7000000000007</v>
          </cell>
        </row>
        <row r="375">
          <cell r="A375">
            <v>1029139</v>
          </cell>
          <cell r="B375" t="str">
            <v>Uponor RS könyök RS3-RS3</v>
          </cell>
          <cell r="C375">
            <v>38610</v>
          </cell>
          <cell r="D375" t="str">
            <v>db</v>
          </cell>
          <cell r="E375" t="str">
            <v/>
          </cell>
          <cell r="F375">
            <v>1</v>
          </cell>
          <cell r="G375">
            <v>1</v>
          </cell>
          <cell r="H375" t="str">
            <v>Ötrétegű</v>
          </cell>
          <cell r="I375" t="str">
            <v>RS</v>
          </cell>
          <cell r="J375" t="str">
            <v>Könyök</v>
          </cell>
          <cell r="K375"/>
          <cell r="L375">
            <v>33.42</v>
          </cell>
          <cell r="M375">
            <v>0.55510369298708628</v>
          </cell>
          <cell r="N375" t="str">
            <v>PL</v>
          </cell>
          <cell r="O375">
            <v>16905.697099264849</v>
          </cell>
          <cell r="P375"/>
          <cell r="Q375"/>
          <cell r="R375">
            <v>25096.5</v>
          </cell>
        </row>
        <row r="376">
          <cell r="A376">
            <v>1029140</v>
          </cell>
          <cell r="B376" t="str">
            <v>Uponor RS 45° RS2-RS2</v>
          </cell>
          <cell r="C376">
            <v>19289</v>
          </cell>
          <cell r="D376" t="str">
            <v>db</v>
          </cell>
          <cell r="E376" t="str">
            <v/>
          </cell>
          <cell r="F376">
            <v>1</v>
          </cell>
          <cell r="G376">
            <v>1</v>
          </cell>
          <cell r="H376" t="str">
            <v>Ötrétegű</v>
          </cell>
          <cell r="I376" t="str">
            <v>RS</v>
          </cell>
          <cell r="J376" t="str">
            <v>45°</v>
          </cell>
          <cell r="K376"/>
          <cell r="L376">
            <v>15.38</v>
          </cell>
          <cell r="M376">
            <v>0.59017468701791986</v>
          </cell>
          <cell r="N376" t="str">
            <v>PL</v>
          </cell>
          <cell r="O376">
            <v>504.78478553260572</v>
          </cell>
          <cell r="P376"/>
          <cell r="Q376"/>
          <cell r="R376">
            <v>12537.85</v>
          </cell>
        </row>
        <row r="377">
          <cell r="A377">
            <v>1029141</v>
          </cell>
          <cell r="B377" t="str">
            <v>Uponor RS 45° RS3-RS3</v>
          </cell>
          <cell r="C377">
            <v>53311</v>
          </cell>
          <cell r="D377" t="str">
            <v>db</v>
          </cell>
          <cell r="E377" t="str">
            <v/>
          </cell>
          <cell r="F377">
            <v>1</v>
          </cell>
          <cell r="G377">
            <v>1</v>
          </cell>
          <cell r="H377" t="str">
            <v>Ötrétegű</v>
          </cell>
          <cell r="I377" t="str">
            <v>RS</v>
          </cell>
          <cell r="J377" t="str">
            <v>45°</v>
          </cell>
          <cell r="K377"/>
          <cell r="L377">
            <v>40.71</v>
          </cell>
          <cell r="M377">
            <v>0.60750291995336336</v>
          </cell>
          <cell r="N377" t="str">
            <v>PL</v>
          </cell>
          <cell r="O377">
            <v>2906.200785324585</v>
          </cell>
          <cell r="P377"/>
          <cell r="Q377"/>
          <cell r="R377">
            <v>34652.15</v>
          </cell>
        </row>
        <row r="378">
          <cell r="A378">
            <v>1029146</v>
          </cell>
          <cell r="B378" t="str">
            <v>Uponor RS szűkítő RS3-RS2</v>
          </cell>
          <cell r="C378">
            <v>16616</v>
          </cell>
          <cell r="D378" t="str">
            <v>db</v>
          </cell>
          <cell r="E378" t="str">
            <v/>
          </cell>
          <cell r="F378">
            <v>1</v>
          </cell>
          <cell r="G378">
            <v>1</v>
          </cell>
          <cell r="H378" t="str">
            <v>Ötrétegű</v>
          </cell>
          <cell r="I378" t="str">
            <v>RS</v>
          </cell>
          <cell r="J378" t="str">
            <v>Szűkítő</v>
          </cell>
          <cell r="K378"/>
          <cell r="L378">
            <v>19.309999999999999</v>
          </cell>
          <cell r="M378">
            <v>0.40267877498426152</v>
          </cell>
          <cell r="N378" t="str">
            <v>PL</v>
          </cell>
          <cell r="O378">
            <v>6771.1744293394586</v>
          </cell>
          <cell r="P378"/>
          <cell r="Q378"/>
          <cell r="R378">
            <v>11465.039999999999</v>
          </cell>
        </row>
        <row r="379">
          <cell r="A379">
            <v>1059397</v>
          </cell>
          <cell r="B379" t="str">
            <v>Uponor RS csatlakozó Press 16-RS2</v>
          </cell>
          <cell r="C379">
            <v>9542</v>
          </cell>
          <cell r="D379" t="str">
            <v>db</v>
          </cell>
          <cell r="E379" t="str">
            <v/>
          </cell>
          <cell r="F379">
            <v>1</v>
          </cell>
          <cell r="G379">
            <v>1</v>
          </cell>
          <cell r="H379" t="str">
            <v>Ötrétegű</v>
          </cell>
          <cell r="I379" t="str">
            <v>RS</v>
          </cell>
          <cell r="J379" t="str">
            <v>Csatlakozó</v>
          </cell>
          <cell r="K379"/>
          <cell r="L379">
            <v>10.58</v>
          </cell>
          <cell r="M379">
            <v>0.43010032104223894</v>
          </cell>
          <cell r="N379" t="str">
            <v>NA</v>
          </cell>
          <cell r="O379">
            <v>0</v>
          </cell>
          <cell r="P379"/>
          <cell r="Q379"/>
          <cell r="R379">
            <v>6679.4</v>
          </cell>
        </row>
        <row r="380">
          <cell r="A380">
            <v>1059396</v>
          </cell>
          <cell r="B380" t="str">
            <v>Uponor RS csatlakozó Press 20-RS2</v>
          </cell>
          <cell r="C380">
            <v>7890</v>
          </cell>
          <cell r="D380" t="str">
            <v>db</v>
          </cell>
          <cell r="E380"/>
          <cell r="F380">
            <v>1</v>
          </cell>
          <cell r="G380">
            <v>1</v>
          </cell>
          <cell r="H380" t="str">
            <v>Ötrétegű</v>
          </cell>
          <cell r="I380" t="str">
            <v>RS</v>
          </cell>
          <cell r="J380" t="str">
            <v>Csatlakozó</v>
          </cell>
          <cell r="K380"/>
          <cell r="L380">
            <v>9.36</v>
          </cell>
          <cell r="M380">
            <v>0.39025113248188115</v>
          </cell>
          <cell r="N380" t="str">
            <v>NA</v>
          </cell>
          <cell r="O380">
            <v>-10.89738931874</v>
          </cell>
          <cell r="P380"/>
          <cell r="Q380"/>
          <cell r="R380">
            <v>5523</v>
          </cell>
        </row>
        <row r="381">
          <cell r="A381">
            <v>1029121</v>
          </cell>
          <cell r="B381" t="str">
            <v>Uponor RS csatlakozó Press 25-RS2</v>
          </cell>
          <cell r="C381">
            <v>5380</v>
          </cell>
          <cell r="D381" t="str">
            <v>db</v>
          </cell>
          <cell r="E381"/>
          <cell r="F381">
            <v>1</v>
          </cell>
          <cell r="G381">
            <v>1</v>
          </cell>
          <cell r="H381" t="str">
            <v>Ötrétegű</v>
          </cell>
          <cell r="I381" t="str">
            <v>RS</v>
          </cell>
          <cell r="J381" t="str">
            <v>Csatlakozó</v>
          </cell>
          <cell r="K381"/>
          <cell r="L381">
            <v>5.96</v>
          </cell>
          <cell r="M381">
            <v>0.4306017331180888</v>
          </cell>
          <cell r="N381" t="str">
            <v>NA</v>
          </cell>
          <cell r="O381">
            <v>0</v>
          </cell>
          <cell r="P381"/>
          <cell r="Q381"/>
          <cell r="R381">
            <v>3658.3999999999996</v>
          </cell>
        </row>
        <row r="382">
          <cell r="A382">
            <v>1029122</v>
          </cell>
          <cell r="B382" t="str">
            <v>Uponor RS csatlakozó Press 32-RS2</v>
          </cell>
          <cell r="C382">
            <v>5991</v>
          </cell>
          <cell r="D382" t="str">
            <v>db</v>
          </cell>
          <cell r="E382"/>
          <cell r="F382">
            <v>1</v>
          </cell>
          <cell r="G382">
            <v>1</v>
          </cell>
          <cell r="H382" t="str">
            <v>Ötrétegű</v>
          </cell>
          <cell r="I382" t="str">
            <v>RS</v>
          </cell>
          <cell r="J382" t="str">
            <v>Csatlakozó</v>
          </cell>
          <cell r="K382"/>
          <cell r="L382">
            <v>5.4</v>
          </cell>
          <cell r="M382">
            <v>0.53671675159682231</v>
          </cell>
          <cell r="N382" t="str">
            <v>NA</v>
          </cell>
          <cell r="O382">
            <v>-21.269027398417901</v>
          </cell>
          <cell r="P382"/>
          <cell r="Q382"/>
          <cell r="R382">
            <v>3894.15</v>
          </cell>
        </row>
        <row r="383">
          <cell r="A383">
            <v>1095818</v>
          </cell>
          <cell r="B383" t="str">
            <v>Uponor RS csatlakozó Press PLUS 20-RS2</v>
          </cell>
          <cell r="C383">
            <v>7228</v>
          </cell>
          <cell r="D383" t="str">
            <v>db</v>
          </cell>
          <cell r="E383" t="str">
            <v/>
          </cell>
          <cell r="F383">
            <v>1</v>
          </cell>
          <cell r="G383">
            <v>1</v>
          </cell>
          <cell r="H383" t="str">
            <v>Ötrétegű</v>
          </cell>
          <cell r="I383" t="str">
            <v>RS</v>
          </cell>
          <cell r="J383" t="str">
            <v>Csatlakozó</v>
          </cell>
          <cell r="K383"/>
          <cell r="L383">
            <v>8.1999999999999993</v>
          </cell>
          <cell r="M383">
            <v>0.41689352318903383</v>
          </cell>
          <cell r="N383" t="str">
            <v>PL</v>
          </cell>
          <cell r="O383">
            <v>544.65669379562951</v>
          </cell>
          <cell r="P383"/>
          <cell r="Q383"/>
          <cell r="R383">
            <v>5059.5999999999995</v>
          </cell>
        </row>
        <row r="384">
          <cell r="A384">
            <v>1095819</v>
          </cell>
          <cell r="B384" t="str">
            <v>Uponor RS csatlakozó Press PLUS 25-RS2</v>
          </cell>
          <cell r="C384">
            <v>5940</v>
          </cell>
          <cell r="D384" t="str">
            <v>db</v>
          </cell>
          <cell r="E384" t="str">
            <v/>
          </cell>
          <cell r="F384">
            <v>1</v>
          </cell>
          <cell r="G384">
            <v>1</v>
          </cell>
          <cell r="H384" t="str">
            <v>Ötrétegű</v>
          </cell>
          <cell r="I384" t="str">
            <v>RS</v>
          </cell>
          <cell r="J384" t="str">
            <v>Csatlakozó</v>
          </cell>
          <cell r="K384"/>
          <cell r="L384">
            <v>8.15</v>
          </cell>
          <cell r="M384">
            <v>0.29478211059218695</v>
          </cell>
          <cell r="N384" t="str">
            <v>PL</v>
          </cell>
          <cell r="O384">
            <v>792.24592232829696</v>
          </cell>
          <cell r="P384"/>
          <cell r="Q384"/>
          <cell r="R384">
            <v>4276.8</v>
          </cell>
        </row>
        <row r="385">
          <cell r="A385">
            <v>1095820</v>
          </cell>
          <cell r="B385" t="str">
            <v>Uponor RS csatlakozó Press PLUS 32-RS2</v>
          </cell>
          <cell r="C385">
            <v>6490</v>
          </cell>
          <cell r="D385" t="str">
            <v>db</v>
          </cell>
          <cell r="E385" t="str">
            <v/>
          </cell>
          <cell r="F385">
            <v>1</v>
          </cell>
          <cell r="G385">
            <v>1</v>
          </cell>
          <cell r="H385" t="str">
            <v>Ötrétegű</v>
          </cell>
          <cell r="I385" t="str">
            <v>RS</v>
          </cell>
          <cell r="J385" t="str">
            <v>Csatlakozó</v>
          </cell>
          <cell r="K385"/>
          <cell r="L385">
            <v>8.0399999999999991</v>
          </cell>
          <cell r="M385">
            <v>0.363257983019037</v>
          </cell>
          <cell r="N385" t="str">
            <v>PL</v>
          </cell>
          <cell r="O385">
            <v>1450.5795489500788</v>
          </cell>
          <cell r="P385"/>
          <cell r="Q385"/>
          <cell r="R385">
            <v>4543</v>
          </cell>
        </row>
        <row r="386">
          <cell r="A386">
            <v>1046940</v>
          </cell>
          <cell r="B386" t="str">
            <v>Uponor RS csatlakozó Press 40-RS2</v>
          </cell>
          <cell r="C386">
            <v>7412</v>
          </cell>
          <cell r="D386" t="str">
            <v>db</v>
          </cell>
          <cell r="E386" t="str">
            <v/>
          </cell>
          <cell r="F386">
            <v>1</v>
          </cell>
          <cell r="G386">
            <v>1</v>
          </cell>
          <cell r="H386" t="str">
            <v>Ötrétegű</v>
          </cell>
          <cell r="I386" t="str">
            <v>RS</v>
          </cell>
          <cell r="J386" t="str">
            <v>Csatlakozó</v>
          </cell>
          <cell r="K386"/>
          <cell r="L386">
            <v>6.79</v>
          </cell>
          <cell r="M386">
            <v>0.529145722136387</v>
          </cell>
          <cell r="N386" t="str">
            <v>PL</v>
          </cell>
          <cell r="O386">
            <v>1285.4135028053888</v>
          </cell>
          <cell r="P386"/>
          <cell r="Q386"/>
          <cell r="R386">
            <v>4817.8</v>
          </cell>
        </row>
        <row r="387">
          <cell r="A387">
            <v>1046941</v>
          </cell>
          <cell r="B387" t="str">
            <v>Uponor RS csatlakozó Press 50-RS2</v>
          </cell>
          <cell r="C387">
            <v>8672</v>
          </cell>
          <cell r="D387" t="str">
            <v>db</v>
          </cell>
          <cell r="E387" t="str">
            <v/>
          </cell>
          <cell r="F387">
            <v>1</v>
          </cell>
          <cell r="G387">
            <v>1</v>
          </cell>
          <cell r="H387" t="str">
            <v>Ötrétegű</v>
          </cell>
          <cell r="I387" t="str">
            <v>RS</v>
          </cell>
          <cell r="J387" t="str">
            <v>Csatlakozó</v>
          </cell>
          <cell r="K387"/>
          <cell r="L387">
            <v>6.93</v>
          </cell>
          <cell r="M387">
            <v>0.58926082896847198</v>
          </cell>
          <cell r="N387" t="str">
            <v>PL</v>
          </cell>
          <cell r="O387">
            <v>3599.0258404492497</v>
          </cell>
          <cell r="P387"/>
          <cell r="Q387"/>
          <cell r="R387">
            <v>5636.8</v>
          </cell>
        </row>
        <row r="388">
          <cell r="A388">
            <v>1029125</v>
          </cell>
          <cell r="B388" t="str">
            <v>Uponor RS csatlakozó Press 63-RS2</v>
          </cell>
          <cell r="C388">
            <v>10115</v>
          </cell>
          <cell r="D388" t="str">
            <v>db</v>
          </cell>
          <cell r="E388" t="str">
            <v/>
          </cell>
          <cell r="F388">
            <v>1</v>
          </cell>
          <cell r="G388">
            <v>1</v>
          </cell>
          <cell r="H388" t="str">
            <v>Ötrétegű</v>
          </cell>
          <cell r="I388" t="str">
            <v>RS</v>
          </cell>
          <cell r="J388" t="str">
            <v>Csatlakozó</v>
          </cell>
          <cell r="K388"/>
          <cell r="L388">
            <v>8.6125000000000007</v>
          </cell>
          <cell r="M388">
            <v>0.56236151629515474</v>
          </cell>
          <cell r="N388" t="str">
            <v>PL</v>
          </cell>
          <cell r="O388">
            <v>4705.1366662077089</v>
          </cell>
          <cell r="P388"/>
          <cell r="Q388"/>
          <cell r="R388">
            <v>6574.75</v>
          </cell>
        </row>
        <row r="389">
          <cell r="A389">
            <v>1029126</v>
          </cell>
          <cell r="B389" t="str">
            <v>Uponor RS csatlakozó Press 75-RS2</v>
          </cell>
          <cell r="C389">
            <v>20032</v>
          </cell>
          <cell r="D389" t="str">
            <v>db</v>
          </cell>
          <cell r="E389" t="str">
            <v/>
          </cell>
          <cell r="F389">
            <v>1</v>
          </cell>
          <cell r="G389">
            <v>1</v>
          </cell>
          <cell r="H389" t="str">
            <v>Ötrétegű</v>
          </cell>
          <cell r="I389" t="str">
            <v>RS</v>
          </cell>
          <cell r="J389" t="str">
            <v>Csatlakozó</v>
          </cell>
          <cell r="K389"/>
          <cell r="L389">
            <v>16.23</v>
          </cell>
          <cell r="M389">
            <v>0.58356582296652038</v>
          </cell>
          <cell r="N389" t="str">
            <v>PL</v>
          </cell>
          <cell r="O389">
            <v>11073.536193181748</v>
          </cell>
          <cell r="P389"/>
          <cell r="Q389"/>
          <cell r="R389">
            <v>14022.4</v>
          </cell>
        </row>
        <row r="390">
          <cell r="A390">
            <v>1029127</v>
          </cell>
          <cell r="B390" t="str">
            <v>Uponor RS csatlakozó Press 90-RS3</v>
          </cell>
          <cell r="C390">
            <v>38661</v>
          </cell>
          <cell r="D390" t="str">
            <v>db</v>
          </cell>
          <cell r="E390" t="str">
            <v/>
          </cell>
          <cell r="F390">
            <v>1</v>
          </cell>
          <cell r="G390">
            <v>1</v>
          </cell>
          <cell r="H390" t="str">
            <v>Ötrétegű</v>
          </cell>
          <cell r="I390" t="str">
            <v>RS</v>
          </cell>
          <cell r="J390" t="str">
            <v>Csatlakozó</v>
          </cell>
          <cell r="K390"/>
          <cell r="L390">
            <v>32.57</v>
          </cell>
          <cell r="M390">
            <v>0.56699109072333131</v>
          </cell>
          <cell r="N390" t="str">
            <v>PL</v>
          </cell>
          <cell r="O390">
            <v>46319.894547022799</v>
          </cell>
          <cell r="P390"/>
          <cell r="Q390"/>
          <cell r="R390">
            <v>25129.65</v>
          </cell>
        </row>
        <row r="391">
          <cell r="A391">
            <v>1029128</v>
          </cell>
          <cell r="B391" t="str">
            <v>Uponor RS csatlakozó Press 110-RS3</v>
          </cell>
          <cell r="C391">
            <v>45562</v>
          </cell>
          <cell r="D391" t="str">
            <v>db</v>
          </cell>
          <cell r="E391" t="str">
            <v/>
          </cell>
          <cell r="F391">
            <v>1</v>
          </cell>
          <cell r="G391">
            <v>1</v>
          </cell>
          <cell r="H391" t="str">
            <v>Ötrétegű</v>
          </cell>
          <cell r="I391" t="str">
            <v>RS</v>
          </cell>
          <cell r="J391" t="str">
            <v>Csatlakozó</v>
          </cell>
          <cell r="K391"/>
          <cell r="L391">
            <v>39.65</v>
          </cell>
          <cell r="M391">
            <v>0.55270651888300648</v>
          </cell>
          <cell r="N391" t="str">
            <v>PL</v>
          </cell>
          <cell r="O391">
            <v>38399.309753588102</v>
          </cell>
          <cell r="P391"/>
          <cell r="Q391"/>
          <cell r="R391">
            <v>29615.3</v>
          </cell>
        </row>
        <row r="392">
          <cell r="A392">
            <v>1059403</v>
          </cell>
          <cell r="B392" t="str">
            <v>Uponor RS csatlakozó 1/2"bm - RS2</v>
          </cell>
          <cell r="C392">
            <v>18439</v>
          </cell>
          <cell r="D392" t="str">
            <v>db</v>
          </cell>
          <cell r="E392" t="str">
            <v/>
          </cell>
          <cell r="F392">
            <v>1</v>
          </cell>
          <cell r="G392">
            <v>1</v>
          </cell>
          <cell r="H392" t="str">
            <v>Ötrétegű</v>
          </cell>
          <cell r="I392" t="str">
            <v>RS</v>
          </cell>
          <cell r="J392" t="str">
            <v>Menetvég</v>
          </cell>
          <cell r="K392"/>
          <cell r="L392">
            <v>10.15</v>
          </cell>
          <cell r="M392">
            <v>0.71706880441604359</v>
          </cell>
          <cell r="N392" t="str">
            <v>PL</v>
          </cell>
          <cell r="O392">
            <v>231.84857711839862</v>
          </cell>
          <cell r="P392"/>
          <cell r="Q392"/>
          <cell r="R392">
            <v>11985.35</v>
          </cell>
        </row>
        <row r="393">
          <cell r="A393">
            <v>1029134</v>
          </cell>
          <cell r="B393" t="str">
            <v>Uponor RS csatlakozó 1"bm - RS2</v>
          </cell>
          <cell r="C393">
            <v>13352</v>
          </cell>
          <cell r="D393" t="str">
            <v>db</v>
          </cell>
          <cell r="E393" t="str">
            <v/>
          </cell>
          <cell r="F393">
            <v>1</v>
          </cell>
          <cell r="G393">
            <v>1</v>
          </cell>
          <cell r="H393" t="str">
            <v>Ötrétegű</v>
          </cell>
          <cell r="I393" t="str">
            <v>RS</v>
          </cell>
          <cell r="J393" t="str">
            <v>Menetvég</v>
          </cell>
          <cell r="K393"/>
          <cell r="L393">
            <v>10.79</v>
          </cell>
          <cell r="M393">
            <v>0.58463750658287728</v>
          </cell>
          <cell r="N393" t="str">
            <v>PL</v>
          </cell>
          <cell r="O393">
            <v>1168.571534653792</v>
          </cell>
          <cell r="P393"/>
          <cell r="Q393"/>
          <cell r="R393">
            <v>8678.8000000000011</v>
          </cell>
        </row>
        <row r="394">
          <cell r="A394">
            <v>1029135</v>
          </cell>
          <cell r="B394" t="str">
            <v>Uponor RS csatlakozó 2"bm - RS2</v>
          </cell>
          <cell r="C394">
            <v>12310</v>
          </cell>
          <cell r="D394" t="str">
            <v>db</v>
          </cell>
          <cell r="E394" t="str">
            <v/>
          </cell>
          <cell r="F394">
            <v>1</v>
          </cell>
          <cell r="G394">
            <v>1</v>
          </cell>
          <cell r="H394" t="str">
            <v>Ötrétegű</v>
          </cell>
          <cell r="I394" t="str">
            <v>RS</v>
          </cell>
          <cell r="J394" t="str">
            <v>Menetvég</v>
          </cell>
          <cell r="K394"/>
          <cell r="L394">
            <v>13.09</v>
          </cell>
          <cell r="M394">
            <v>0.45344515253947126</v>
          </cell>
          <cell r="N394" t="str">
            <v>PL</v>
          </cell>
          <cell r="O394">
            <v>437.36370918896517</v>
          </cell>
          <cell r="P394"/>
          <cell r="Q394"/>
          <cell r="R394">
            <v>8001.5</v>
          </cell>
        </row>
        <row r="395">
          <cell r="A395">
            <v>1029136</v>
          </cell>
          <cell r="B395" t="str">
            <v>Uponor RS csatlakozó 2 1/2"bm - RS2</v>
          </cell>
          <cell r="C395">
            <v>20671</v>
          </cell>
          <cell r="D395" t="str">
            <v>db</v>
          </cell>
          <cell r="E395" t="str">
            <v/>
          </cell>
          <cell r="F395">
            <v>1</v>
          </cell>
          <cell r="G395">
            <v>1</v>
          </cell>
          <cell r="H395" t="str">
            <v>Ötrétegű</v>
          </cell>
          <cell r="I395" t="str">
            <v>RS</v>
          </cell>
          <cell r="J395" t="str">
            <v>Menetvég</v>
          </cell>
          <cell r="K395"/>
          <cell r="L395">
            <v>16.66</v>
          </cell>
          <cell r="M395">
            <v>0.58574699552140441</v>
          </cell>
          <cell r="N395" t="str">
            <v>PL</v>
          </cell>
          <cell r="O395">
            <v>476.12585961128929</v>
          </cell>
          <cell r="P395"/>
          <cell r="Q395"/>
          <cell r="R395">
            <v>13436.15</v>
          </cell>
        </row>
        <row r="396">
          <cell r="A396">
            <v>1029137</v>
          </cell>
          <cell r="B396" t="str">
            <v>Uponor RS csatlakozó 3"bm - RS3</v>
          </cell>
          <cell r="C396">
            <v>21021</v>
          </cell>
          <cell r="D396" t="str">
            <v>db</v>
          </cell>
          <cell r="E396" t="str">
            <v/>
          </cell>
          <cell r="F396">
            <v>1</v>
          </cell>
          <cell r="G396">
            <v>1</v>
          </cell>
          <cell r="H396" t="str">
            <v>Ötrétegű</v>
          </cell>
          <cell r="I396" t="str">
            <v>RS</v>
          </cell>
          <cell r="J396" t="str">
            <v>Menetvég</v>
          </cell>
          <cell r="K396"/>
          <cell r="L396">
            <v>18.07</v>
          </cell>
          <cell r="M396">
            <v>0.55816823355493961</v>
          </cell>
          <cell r="N396" t="str">
            <v>PL</v>
          </cell>
          <cell r="O396">
            <v>383.71308233713563</v>
          </cell>
          <cell r="P396"/>
          <cell r="Q396"/>
          <cell r="R396">
            <v>13663.65</v>
          </cell>
        </row>
        <row r="397">
          <cell r="A397">
            <v>1059404</v>
          </cell>
          <cell r="B397" t="str">
            <v>Uponor RS csatlakozó 1/2"bm - RS3</v>
          </cell>
          <cell r="C397">
            <v>21125</v>
          </cell>
          <cell r="D397" t="str">
            <v>db</v>
          </cell>
          <cell r="E397" t="str">
            <v/>
          </cell>
          <cell r="F397">
            <v>1</v>
          </cell>
          <cell r="G397">
            <v>1</v>
          </cell>
          <cell r="H397" t="str">
            <v>Ötrétegű</v>
          </cell>
          <cell r="I397" t="str">
            <v>RS</v>
          </cell>
          <cell r="J397" t="str">
            <v>Menetvég</v>
          </cell>
          <cell r="K397"/>
          <cell r="L397">
            <v>14.42</v>
          </cell>
          <cell r="M397">
            <v>0.64915063114735783</v>
          </cell>
          <cell r="N397" t="str">
            <v>PRO</v>
          </cell>
          <cell r="O397">
            <v>0</v>
          </cell>
          <cell r="P397"/>
          <cell r="Q397"/>
          <cell r="R397">
            <v>14787.499999999998</v>
          </cell>
        </row>
        <row r="398">
          <cell r="A398">
            <v>1059402</v>
          </cell>
          <cell r="B398" t="str">
            <v>Uponor RS csatlakozó 6/4"km - RS2</v>
          </cell>
          <cell r="C398">
            <v>15798</v>
          </cell>
          <cell r="D398" t="str">
            <v>db</v>
          </cell>
          <cell r="E398" t="str">
            <v/>
          </cell>
          <cell r="F398">
            <v>1</v>
          </cell>
          <cell r="G398">
            <v>1</v>
          </cell>
          <cell r="H398" t="str">
            <v>Ötrétegű</v>
          </cell>
          <cell r="I398" t="str">
            <v>RS</v>
          </cell>
          <cell r="J398" t="str">
            <v>Menetvég</v>
          </cell>
          <cell r="K398"/>
          <cell r="L398">
            <v>10.97</v>
          </cell>
          <cell r="M398">
            <v>0.64309167762934938</v>
          </cell>
          <cell r="N398" t="str">
            <v>PL</v>
          </cell>
          <cell r="O398">
            <v>311.47015877862879</v>
          </cell>
          <cell r="P398"/>
          <cell r="Q398"/>
          <cell r="R398">
            <v>11058.599999999999</v>
          </cell>
        </row>
        <row r="399">
          <cell r="A399">
            <v>1029131</v>
          </cell>
          <cell r="B399" t="str">
            <v>Uponor RS csatlakozó 2"km - RS2</v>
          </cell>
          <cell r="C399">
            <v>12480</v>
          </cell>
          <cell r="D399" t="str">
            <v>db</v>
          </cell>
          <cell r="E399" t="str">
            <v/>
          </cell>
          <cell r="F399">
            <v>1</v>
          </cell>
          <cell r="G399">
            <v>1</v>
          </cell>
          <cell r="H399" t="str">
            <v>Ötrétegű</v>
          </cell>
          <cell r="I399" t="str">
            <v>RS</v>
          </cell>
          <cell r="J399" t="str">
            <v>Menetvég</v>
          </cell>
          <cell r="K399"/>
          <cell r="L399">
            <v>11.39</v>
          </cell>
          <cell r="M399">
            <v>0.53090446892688525</v>
          </cell>
          <cell r="N399" t="str">
            <v>PL</v>
          </cell>
          <cell r="O399">
            <v>290.91292250807834</v>
          </cell>
          <cell r="P399"/>
          <cell r="Q399"/>
          <cell r="R399">
            <v>8112</v>
          </cell>
        </row>
        <row r="400">
          <cell r="A400">
            <v>1029132</v>
          </cell>
          <cell r="B400" t="str">
            <v>Uponor RS csatlakozó 2 1/2"km - RS2</v>
          </cell>
          <cell r="C400">
            <v>16738</v>
          </cell>
          <cell r="D400" t="str">
            <v>db</v>
          </cell>
          <cell r="E400" t="str">
            <v/>
          </cell>
          <cell r="F400">
            <v>1</v>
          </cell>
          <cell r="G400">
            <v>1</v>
          </cell>
          <cell r="H400" t="str">
            <v>Ötrétegű</v>
          </cell>
          <cell r="I400" t="str">
            <v>RS</v>
          </cell>
          <cell r="J400" t="str">
            <v>Menetvég</v>
          </cell>
          <cell r="K400"/>
          <cell r="L400">
            <v>13.97</v>
          </cell>
          <cell r="M400">
            <v>0.57101214271437573</v>
          </cell>
          <cell r="N400" t="str">
            <v>PL</v>
          </cell>
          <cell r="O400">
            <v>1497.6368442835605</v>
          </cell>
          <cell r="P400"/>
          <cell r="Q400"/>
          <cell r="R400">
            <v>10879.7</v>
          </cell>
        </row>
        <row r="401">
          <cell r="A401">
            <v>1029133</v>
          </cell>
          <cell r="B401" t="str">
            <v>Uponor RS csatlakozó 3"km - RS3</v>
          </cell>
          <cell r="C401">
            <v>25173</v>
          </cell>
          <cell r="D401" t="str">
            <v>db</v>
          </cell>
          <cell r="E401" t="str">
            <v/>
          </cell>
          <cell r="F401">
            <v>1</v>
          </cell>
          <cell r="G401">
            <v>1</v>
          </cell>
          <cell r="H401" t="str">
            <v>Ötrétegű</v>
          </cell>
          <cell r="I401" t="str">
            <v>RS</v>
          </cell>
          <cell r="J401" t="str">
            <v>Menetvég</v>
          </cell>
          <cell r="K401"/>
          <cell r="L401">
            <v>19.899999999999999</v>
          </cell>
          <cell r="M401">
            <v>0.59367807491013758</v>
          </cell>
          <cell r="N401" t="str">
            <v>PL</v>
          </cell>
          <cell r="O401">
            <v>1913.4645248292145</v>
          </cell>
          <cell r="P401"/>
          <cell r="Q401"/>
          <cell r="R401">
            <v>16362.45</v>
          </cell>
        </row>
        <row r="402">
          <cell r="A402">
            <v>1059399</v>
          </cell>
          <cell r="B402" t="str">
            <v>Uponor RS karimás csatlakozó DN65 (PN16)</v>
          </cell>
          <cell r="C402">
            <v>79944</v>
          </cell>
          <cell r="D402" t="str">
            <v>db</v>
          </cell>
          <cell r="E402" t="str">
            <v/>
          </cell>
          <cell r="F402">
            <v>1</v>
          </cell>
          <cell r="G402">
            <v>1</v>
          </cell>
          <cell r="H402" t="str">
            <v>Ötrétegű</v>
          </cell>
          <cell r="I402" t="str">
            <v>RS</v>
          </cell>
          <cell r="J402" t="str">
            <v>Karima</v>
          </cell>
          <cell r="K402"/>
          <cell r="L402">
            <v>67.89</v>
          </cell>
          <cell r="M402">
            <v>0.56351221849057409</v>
          </cell>
          <cell r="N402" t="str">
            <v>PL</v>
          </cell>
          <cell r="O402">
            <v>2722.6477715865631</v>
          </cell>
          <cell r="P402"/>
          <cell r="Q402"/>
          <cell r="R402">
            <v>51963.6</v>
          </cell>
        </row>
        <row r="403">
          <cell r="A403">
            <v>1029129</v>
          </cell>
          <cell r="B403" t="str">
            <v>Uponor RS karimás csatlakozó DN80 (PN16)</v>
          </cell>
          <cell r="C403">
            <v>98263</v>
          </cell>
          <cell r="D403" t="str">
            <v>db</v>
          </cell>
          <cell r="E403" t="str">
            <v/>
          </cell>
          <cell r="F403">
            <v>1</v>
          </cell>
          <cell r="G403">
            <v>1</v>
          </cell>
          <cell r="H403" t="str">
            <v>Ötrétegű</v>
          </cell>
          <cell r="I403" t="str">
            <v>RS</v>
          </cell>
          <cell r="J403" t="str">
            <v>Karima</v>
          </cell>
          <cell r="K403"/>
          <cell r="L403">
            <v>76.63</v>
          </cell>
          <cell r="M403">
            <v>0.59916931282886177</v>
          </cell>
          <cell r="N403" t="str">
            <v>PL</v>
          </cell>
          <cell r="O403">
            <v>1527.7015466460759</v>
          </cell>
          <cell r="P403"/>
          <cell r="Q403"/>
          <cell r="R403">
            <v>63870.950000000004</v>
          </cell>
        </row>
        <row r="404">
          <cell r="A404">
            <v>1029130</v>
          </cell>
          <cell r="B404" t="str">
            <v>Uponor RS karimás csatlakozó DN100 (PN16)</v>
          </cell>
          <cell r="C404">
            <v>95995</v>
          </cell>
          <cell r="D404" t="str">
            <v>db</v>
          </cell>
          <cell r="E404" t="str">
            <v/>
          </cell>
          <cell r="F404">
            <v>1</v>
          </cell>
          <cell r="G404">
            <v>1</v>
          </cell>
          <cell r="H404" t="str">
            <v>Ötrétegű</v>
          </cell>
          <cell r="I404" t="str">
            <v>RS</v>
          </cell>
          <cell r="J404" t="str">
            <v>Karima</v>
          </cell>
          <cell r="K404"/>
          <cell r="L404">
            <v>82.26</v>
          </cell>
          <cell r="M404">
            <v>0.55955442709834524</v>
          </cell>
          <cell r="N404" t="str">
            <v>PL</v>
          </cell>
          <cell r="O404">
            <v>1301.7821300168659</v>
          </cell>
          <cell r="P404"/>
          <cell r="Q404"/>
          <cell r="R404">
            <v>57597</v>
          </cell>
        </row>
        <row r="405">
          <cell r="A405">
            <v>1046477</v>
          </cell>
          <cell r="B405" t="str">
            <v>Uponor RS idomkapcsoló RS2-RS2 l=130mm</v>
          </cell>
          <cell r="C405">
            <v>31938</v>
          </cell>
          <cell r="D405" t="str">
            <v>db</v>
          </cell>
          <cell r="E405" t="str">
            <v/>
          </cell>
          <cell r="F405">
            <v>1</v>
          </cell>
          <cell r="G405">
            <v>1</v>
          </cell>
          <cell r="H405" t="str">
            <v>Ötrétegű</v>
          </cell>
          <cell r="I405" t="str">
            <v>RS</v>
          </cell>
          <cell r="J405" t="str">
            <v>Idomkapcsoló</v>
          </cell>
          <cell r="K405"/>
          <cell r="L405">
            <v>25.8</v>
          </cell>
          <cell r="M405">
            <v>0.58479349757207433</v>
          </cell>
          <cell r="N405" t="str">
            <v>PL</v>
          </cell>
          <cell r="O405">
            <v>0</v>
          </cell>
          <cell r="P405"/>
          <cell r="Q405"/>
          <cell r="R405">
            <v>20759.7</v>
          </cell>
        </row>
        <row r="406">
          <cell r="A406">
            <v>1046478</v>
          </cell>
          <cell r="B406" t="str">
            <v>Uponor RS idomkapcsoló RS3-RS3 l=210mm</v>
          </cell>
          <cell r="C406">
            <v>55813</v>
          </cell>
          <cell r="D406" t="str">
            <v>db</v>
          </cell>
          <cell r="E406" t="str">
            <v/>
          </cell>
          <cell r="F406">
            <v>1</v>
          </cell>
          <cell r="G406">
            <v>1</v>
          </cell>
          <cell r="H406" t="str">
            <v>Ötrétegű</v>
          </cell>
          <cell r="I406" t="str">
            <v>RS</v>
          </cell>
          <cell r="J406" t="str">
            <v>Idomkapcsoló</v>
          </cell>
          <cell r="K406"/>
          <cell r="L406">
            <v>47.65</v>
          </cell>
          <cell r="M406">
            <v>0.561186788099312</v>
          </cell>
          <cell r="N406" t="str">
            <v>PL</v>
          </cell>
          <cell r="O406">
            <v>0</v>
          </cell>
          <cell r="P406"/>
          <cell r="Q406"/>
          <cell r="R406">
            <v>36278.450000000004</v>
          </cell>
        </row>
        <row r="407">
          <cell r="A407">
            <v>1046750</v>
          </cell>
          <cell r="B407" t="str">
            <v>Uponor RS idomkapcsoló RS2-RS2 l=5mm</v>
          </cell>
          <cell r="C407">
            <v>17572</v>
          </cell>
          <cell r="D407" t="str">
            <v>db</v>
          </cell>
          <cell r="E407" t="str">
            <v/>
          </cell>
          <cell r="F407">
            <v>1</v>
          </cell>
          <cell r="G407">
            <v>1</v>
          </cell>
          <cell r="H407" t="str">
            <v>Ötrétegű</v>
          </cell>
          <cell r="I407" t="str">
            <v>RS</v>
          </cell>
          <cell r="J407" t="str">
            <v>Idomkapcsoló</v>
          </cell>
          <cell r="K407"/>
          <cell r="L407">
            <v>14.07</v>
          </cell>
          <cell r="M407">
            <v>0.58844767483147686</v>
          </cell>
          <cell r="N407" t="str">
            <v>PL</v>
          </cell>
          <cell r="O407">
            <v>163.513510932456</v>
          </cell>
          <cell r="P407"/>
          <cell r="Q407"/>
          <cell r="R407">
            <v>11421.800000000001</v>
          </cell>
        </row>
        <row r="408">
          <cell r="A408">
            <v>1046751</v>
          </cell>
          <cell r="B408" t="str">
            <v>Uponor RS idomkapcsoló RS3-RS3 l=5mm</v>
          </cell>
          <cell r="C408">
            <v>21055</v>
          </cell>
          <cell r="D408" t="str">
            <v>db</v>
          </cell>
          <cell r="E408" t="str">
            <v/>
          </cell>
          <cell r="F408">
            <v>1</v>
          </cell>
          <cell r="G408">
            <v>1</v>
          </cell>
          <cell r="H408" t="str">
            <v>Ötrétegű</v>
          </cell>
          <cell r="I408" t="str">
            <v>RS</v>
          </cell>
          <cell r="J408" t="str">
            <v>Idomkapcsoló</v>
          </cell>
          <cell r="K408"/>
          <cell r="L408">
            <v>17.41</v>
          </cell>
          <cell r="M408">
            <v>0.57499339229703839</v>
          </cell>
          <cell r="N408" t="str">
            <v>PL</v>
          </cell>
          <cell r="O408">
            <v>50.944283381376003</v>
          </cell>
          <cell r="P408"/>
          <cell r="Q408"/>
          <cell r="R408">
            <v>13685.75</v>
          </cell>
        </row>
        <row r="409">
          <cell r="A409">
            <v>1042921</v>
          </cell>
          <cell r="B409" t="str">
            <v>Uponor Press biztosítófűző RS2</v>
          </cell>
          <cell r="C409">
            <v>310</v>
          </cell>
          <cell r="D409" t="str">
            <v>db</v>
          </cell>
          <cell r="E409" t="str">
            <v/>
          </cell>
          <cell r="F409">
            <v>10</v>
          </cell>
          <cell r="G409">
            <v>10</v>
          </cell>
          <cell r="H409" t="str">
            <v>Ötrétegű</v>
          </cell>
          <cell r="I409" t="str">
            <v>RS</v>
          </cell>
          <cell r="J409" t="str">
            <v>Biztosítófűző</v>
          </cell>
          <cell r="K409"/>
          <cell r="L409">
            <v>0.28000000000000003</v>
          </cell>
          <cell r="M409">
            <v>0.53575365380444295</v>
          </cell>
          <cell r="N409" t="str">
            <v>PL</v>
          </cell>
          <cell r="O409">
            <v>152.73561420238318</v>
          </cell>
          <cell r="P409"/>
          <cell r="Q409"/>
          <cell r="R409">
            <v>232.5</v>
          </cell>
        </row>
        <row r="410">
          <cell r="A410">
            <v>1042922</v>
          </cell>
          <cell r="B410" t="str">
            <v>Uponor Press biztosítófűző RS3</v>
          </cell>
          <cell r="C410">
            <v>760</v>
          </cell>
          <cell r="D410" t="str">
            <v>db</v>
          </cell>
          <cell r="E410" t="str">
            <v/>
          </cell>
          <cell r="F410">
            <v>10</v>
          </cell>
          <cell r="G410">
            <v>10</v>
          </cell>
          <cell r="H410" t="str">
            <v>Ötrétegű</v>
          </cell>
          <cell r="I410" t="str">
            <v>RS</v>
          </cell>
          <cell r="J410" t="str">
            <v>Biztosítófűző</v>
          </cell>
          <cell r="K410"/>
          <cell r="L410">
            <v>0.66</v>
          </cell>
          <cell r="M410">
            <v>0.553642845716114</v>
          </cell>
          <cell r="N410" t="str">
            <v>PL</v>
          </cell>
          <cell r="O410">
            <v>21.294184637000001</v>
          </cell>
          <cell r="P410"/>
          <cell r="Q410"/>
          <cell r="R410">
            <v>570</v>
          </cell>
        </row>
        <row r="411">
          <cell r="A411">
            <v>1014137</v>
          </cell>
          <cell r="B411" t="str">
            <v>Uponor Uni-C SH osztó 2 körös 1/2" csonkokkal</v>
          </cell>
          <cell r="C411">
            <v>10798</v>
          </cell>
          <cell r="D411" t="str">
            <v>db</v>
          </cell>
          <cell r="E411" t="str">
            <v/>
          </cell>
          <cell r="F411">
            <v>1</v>
          </cell>
          <cell r="G411">
            <v>1</v>
          </cell>
          <cell r="H411" t="str">
            <v>Osztó-gyűjtő</v>
          </cell>
          <cell r="I411" t="str">
            <v>Osztó test</v>
          </cell>
          <cell r="J411" t="str">
            <v>Uni-C</v>
          </cell>
          <cell r="K411" t="str">
            <v>Uni-C</v>
          </cell>
          <cell r="L411">
            <v>8.0500000000000007</v>
          </cell>
          <cell r="M411">
            <v>0.61681834039008132</v>
          </cell>
          <cell r="N411" t="str">
            <v>PL</v>
          </cell>
          <cell r="O411">
            <v>887.28225308282833</v>
          </cell>
          <cell r="P411"/>
          <cell r="Q411"/>
          <cell r="R411">
            <v>10798</v>
          </cell>
        </row>
        <row r="412">
          <cell r="A412">
            <v>1014138</v>
          </cell>
          <cell r="B412" t="str">
            <v>Uponor Uni-C SH osztó 3 körös 1/2" csonkokkal</v>
          </cell>
          <cell r="C412">
            <v>15506</v>
          </cell>
          <cell r="D412" t="str">
            <v>db</v>
          </cell>
          <cell r="E412" t="str">
            <v/>
          </cell>
          <cell r="F412">
            <v>1</v>
          </cell>
          <cell r="G412">
            <v>1</v>
          </cell>
          <cell r="H412" t="str">
            <v>Osztó-gyűjtő</v>
          </cell>
          <cell r="I412" t="str">
            <v>Osztó test</v>
          </cell>
          <cell r="J412" t="str">
            <v>Uni-C</v>
          </cell>
          <cell r="K412" t="str">
            <v>Uni-C</v>
          </cell>
          <cell r="L412">
            <v>11.57</v>
          </cell>
          <cell r="M412">
            <v>0.61648201389793722</v>
          </cell>
          <cell r="N412" t="str">
            <v>PL</v>
          </cell>
          <cell r="O412">
            <v>1892.408407385228</v>
          </cell>
          <cell r="P412"/>
          <cell r="Q412"/>
          <cell r="R412">
            <v>15506</v>
          </cell>
        </row>
        <row r="413">
          <cell r="A413">
            <v>1014139</v>
          </cell>
          <cell r="B413" t="str">
            <v>Uponor Uni-C SH osztó 4 körös 1/2" csonkokkal</v>
          </cell>
          <cell r="C413">
            <v>20110</v>
          </cell>
          <cell r="D413" t="str">
            <v>db</v>
          </cell>
          <cell r="E413" t="str">
            <v/>
          </cell>
          <cell r="F413">
            <v>1</v>
          </cell>
          <cell r="G413">
            <v>1</v>
          </cell>
          <cell r="H413" t="str">
            <v>Osztó-gyűjtő</v>
          </cell>
          <cell r="I413" t="str">
            <v>Osztó test</v>
          </cell>
          <cell r="J413" t="str">
            <v>Uni-C</v>
          </cell>
          <cell r="K413" t="str">
            <v>Uni-C</v>
          </cell>
          <cell r="L413">
            <v>14.99</v>
          </cell>
          <cell r="M413">
            <v>0.61687391735878849</v>
          </cell>
          <cell r="N413" t="str">
            <v>PL</v>
          </cell>
          <cell r="O413">
            <v>2105.2216204940987</v>
          </cell>
          <cell r="P413"/>
          <cell r="Q413"/>
          <cell r="R413">
            <v>20110</v>
          </cell>
        </row>
        <row r="414">
          <cell r="A414">
            <v>1014120</v>
          </cell>
          <cell r="B414" t="str">
            <v>Uponor Uni-C osztó-gyűjtő végelzáró kupak 1/2"bm</v>
          </cell>
          <cell r="C414">
            <v>1152</v>
          </cell>
          <cell r="D414" t="str">
            <v>db</v>
          </cell>
          <cell r="E414" t="str">
            <v/>
          </cell>
          <cell r="F414">
            <v>1</v>
          </cell>
          <cell r="G414">
            <v>1</v>
          </cell>
          <cell r="H414" t="str">
            <v>Osztó-gyűjtő</v>
          </cell>
          <cell r="I414" t="str">
            <v>Tartozék</v>
          </cell>
          <cell r="J414" t="str">
            <v>Uni-C</v>
          </cell>
          <cell r="K414" t="str">
            <v>Uni-C</v>
          </cell>
          <cell r="L414">
            <v>0.9</v>
          </cell>
          <cell r="M414">
            <v>0.5984476358241555</v>
          </cell>
          <cell r="N414" t="str">
            <v>PL</v>
          </cell>
          <cell r="O414">
            <v>0</v>
          </cell>
          <cell r="P414"/>
          <cell r="Q414"/>
          <cell r="R414">
            <v>1152</v>
          </cell>
        </row>
        <row r="415">
          <cell r="A415">
            <v>1014123</v>
          </cell>
          <cell r="B415" t="str">
            <v>Uponor Uni-C osztó-gyűjtő végelzáró kupak 1"km</v>
          </cell>
          <cell r="C415">
            <v>2716</v>
          </cell>
          <cell r="D415" t="str">
            <v>db</v>
          </cell>
          <cell r="E415" t="str">
            <v/>
          </cell>
          <cell r="F415">
            <v>1</v>
          </cell>
          <cell r="G415">
            <v>1</v>
          </cell>
          <cell r="H415" t="str">
            <v>Osztó-gyűjtő</v>
          </cell>
          <cell r="I415" t="str">
            <v>Tartozék</v>
          </cell>
          <cell r="J415" t="str">
            <v>Uni-C</v>
          </cell>
          <cell r="K415" t="str">
            <v>Uni-C</v>
          </cell>
          <cell r="L415">
            <v>2.38</v>
          </cell>
          <cell r="M415">
            <v>0.54959899770791876</v>
          </cell>
          <cell r="N415" t="str">
            <v>PRO</v>
          </cell>
          <cell r="O415">
            <v>0</v>
          </cell>
          <cell r="P415"/>
          <cell r="Q415"/>
          <cell r="R415">
            <v>2716</v>
          </cell>
        </row>
        <row r="416">
          <cell r="A416">
            <v>1002276</v>
          </cell>
          <cell r="B416" t="str">
            <v>Uponor Uni-C osztó-gyűjtő végelzáró kupak 1"bm</v>
          </cell>
          <cell r="C416">
            <v>1961</v>
          </cell>
          <cell r="D416" t="str">
            <v>db</v>
          </cell>
          <cell r="E416"/>
          <cell r="F416">
            <v>10</v>
          </cell>
          <cell r="G416">
            <v>20</v>
          </cell>
          <cell r="H416" t="str">
            <v>Osztó-gyűjtő</v>
          </cell>
          <cell r="I416" t="str">
            <v>Tartozék</v>
          </cell>
          <cell r="J416" t="str">
            <v>Uni-C</v>
          </cell>
          <cell r="K416" t="str">
            <v>Uni-C</v>
          </cell>
          <cell r="L416">
            <v>1.31</v>
          </cell>
          <cell r="M416">
            <v>0.65664303709839067</v>
          </cell>
          <cell r="N416" t="str">
            <v>PL</v>
          </cell>
          <cell r="O416"/>
          <cell r="P416"/>
          <cell r="Q416"/>
          <cell r="R416">
            <v>1961</v>
          </cell>
        </row>
        <row r="417">
          <cell r="A417">
            <v>1014117</v>
          </cell>
          <cell r="B417" t="str">
            <v xml:space="preserve">Uponor Uni-C S osztótartó </v>
          </cell>
          <cell r="C417">
            <v>3582</v>
          </cell>
          <cell r="D417" t="str">
            <v>db</v>
          </cell>
          <cell r="E417" t="str">
            <v/>
          </cell>
          <cell r="F417">
            <v>1</v>
          </cell>
          <cell r="G417">
            <v>1</v>
          </cell>
          <cell r="H417" t="str">
            <v>Osztó-gyűjtő</v>
          </cell>
          <cell r="I417" t="str">
            <v>Tartó</v>
          </cell>
          <cell r="J417" t="str">
            <v>Uni-C</v>
          </cell>
          <cell r="K417" t="str">
            <v>Uni-C</v>
          </cell>
          <cell r="L417">
            <v>2.65</v>
          </cell>
          <cell r="M417">
            <v>0.61974717496246101</v>
          </cell>
          <cell r="N417" t="str">
            <v>PRO</v>
          </cell>
          <cell r="O417">
            <v>6.1961318258400002</v>
          </cell>
          <cell r="P417"/>
          <cell r="Q417"/>
          <cell r="R417">
            <v>3582</v>
          </cell>
        </row>
        <row r="418">
          <cell r="A418">
            <v>1045451</v>
          </cell>
          <cell r="B418" t="str">
            <v>Uponor Uni-C SH osztótartó</v>
          </cell>
          <cell r="C418">
            <v>5740</v>
          </cell>
          <cell r="D418" t="str">
            <v>szett</v>
          </cell>
          <cell r="E418" t="str">
            <v/>
          </cell>
          <cell r="F418">
            <v>1</v>
          </cell>
          <cell r="G418">
            <v>1</v>
          </cell>
          <cell r="H418" t="str">
            <v>Osztó-gyűjtő</v>
          </cell>
          <cell r="I418" t="str">
            <v>Tartó</v>
          </cell>
          <cell r="J418" t="str">
            <v>Uni-C</v>
          </cell>
          <cell r="K418" t="str">
            <v>Uni-C</v>
          </cell>
          <cell r="L418">
            <v>4.76</v>
          </cell>
          <cell r="M418">
            <v>0.5737668563674938</v>
          </cell>
          <cell r="N418" t="str">
            <v>PL</v>
          </cell>
          <cell r="O418">
            <v>553.49334938474601</v>
          </cell>
          <cell r="P418"/>
          <cell r="Q418"/>
          <cell r="R418">
            <v>5740</v>
          </cell>
        </row>
        <row r="419">
          <cell r="A419">
            <v>1015425</v>
          </cell>
          <cell r="B419" t="str">
            <v>Uponor Smart Radi radiátor bekötőcső G1/2"km-15CU l=350mm</v>
          </cell>
          <cell r="C419">
            <v>4006</v>
          </cell>
          <cell r="D419" t="str">
            <v>db</v>
          </cell>
          <cell r="E419" t="str">
            <v/>
          </cell>
          <cell r="F419">
            <v>1</v>
          </cell>
          <cell r="G419">
            <v>20</v>
          </cell>
          <cell r="H419" t="str">
            <v>Ötrétegű</v>
          </cell>
          <cell r="I419" t="str">
            <v>Radiátor</v>
          </cell>
          <cell r="J419" t="str">
            <v>Csatlakozó</v>
          </cell>
          <cell r="K419"/>
          <cell r="L419">
            <v>3.46</v>
          </cell>
          <cell r="M419">
            <v>0.55606712170195216</v>
          </cell>
          <cell r="N419" t="str">
            <v>PL</v>
          </cell>
          <cell r="O419">
            <v>135.49145148299201</v>
          </cell>
          <cell r="P419"/>
          <cell r="Q419"/>
          <cell r="R419">
            <v>3204.8</v>
          </cell>
        </row>
        <row r="420">
          <cell r="A420">
            <v>1013134</v>
          </cell>
          <cell r="B420" t="str">
            <v>Uponor Smart Radi 16-os szelepes radiátor csatlakozó H 215</v>
          </cell>
          <cell r="C420">
            <v>8021</v>
          </cell>
          <cell r="D420" t="str">
            <v>db</v>
          </cell>
          <cell r="E420" t="str">
            <v/>
          </cell>
          <cell r="F420">
            <v>1</v>
          </cell>
          <cell r="G420">
            <v>10</v>
          </cell>
          <cell r="H420" t="str">
            <v>Ötrétegű</v>
          </cell>
          <cell r="I420" t="str">
            <v>Radiátor</v>
          </cell>
          <cell r="J420" t="str">
            <v>Csatlakozó</v>
          </cell>
          <cell r="K420"/>
          <cell r="L420">
            <v>6.38</v>
          </cell>
          <cell r="M420">
            <v>0.59116852925999053</v>
          </cell>
          <cell r="N420" t="str">
            <v>PL</v>
          </cell>
          <cell r="O420">
            <v>694.90340313957199</v>
          </cell>
          <cell r="P420"/>
          <cell r="Q420"/>
          <cell r="R420">
            <v>6416.8</v>
          </cell>
        </row>
        <row r="421">
          <cell r="A421">
            <v>1011370</v>
          </cell>
          <cell r="B421" t="str">
            <v>Uponor Smart Radi rozetta 16</v>
          </cell>
          <cell r="C421">
            <v>103</v>
          </cell>
          <cell r="D421" t="str">
            <v>db</v>
          </cell>
          <cell r="E421" t="str">
            <v/>
          </cell>
          <cell r="F421">
            <v>50</v>
          </cell>
          <cell r="G421">
            <v>50</v>
          </cell>
          <cell r="H421" t="str">
            <v>Ötrétegű</v>
          </cell>
          <cell r="I421" t="str">
            <v>Radiátor</v>
          </cell>
          <cell r="J421" t="str">
            <v>Rozetta</v>
          </cell>
          <cell r="K421"/>
          <cell r="L421">
            <v>0.08</v>
          </cell>
          <cell r="M421">
            <v>0.6007867758096459</v>
          </cell>
          <cell r="N421" t="str">
            <v>PL</v>
          </cell>
          <cell r="O421">
            <v>81.233158768364007</v>
          </cell>
          <cell r="P421" t="str">
            <v>9-2215-016-00-01-01</v>
          </cell>
          <cell r="Q421"/>
          <cell r="R421">
            <v>103</v>
          </cell>
        </row>
        <row r="422">
          <cell r="A422">
            <v>1011372</v>
          </cell>
          <cell r="B422" t="str">
            <v>Uponor Smart Radi rozetta 20</v>
          </cell>
          <cell r="C422">
            <v>103</v>
          </cell>
          <cell r="D422" t="str">
            <v>db</v>
          </cell>
          <cell r="E422" t="str">
            <v/>
          </cell>
          <cell r="F422">
            <v>50</v>
          </cell>
          <cell r="G422">
            <v>50</v>
          </cell>
          <cell r="H422" t="str">
            <v>Ötrétegű</v>
          </cell>
          <cell r="I422" t="str">
            <v>Radiátor</v>
          </cell>
          <cell r="J422" t="str">
            <v>Rozetta</v>
          </cell>
          <cell r="K422"/>
          <cell r="L422">
            <v>0.08</v>
          </cell>
          <cell r="M422">
            <v>0.6007867758096459</v>
          </cell>
          <cell r="N422" t="str">
            <v>PL</v>
          </cell>
          <cell r="O422">
            <v>0</v>
          </cell>
          <cell r="P422" t="str">
            <v>9-2215-020-00-01-01</v>
          </cell>
          <cell r="Q422"/>
          <cell r="R422">
            <v>103</v>
          </cell>
        </row>
        <row r="423">
          <cell r="A423">
            <v>1011373</v>
          </cell>
          <cell r="B423" t="str">
            <v>Uponor Smart Radi dupla rozetta 14-20</v>
          </cell>
          <cell r="C423">
            <v>258</v>
          </cell>
          <cell r="D423" t="str">
            <v>db</v>
          </cell>
          <cell r="E423" t="str">
            <v/>
          </cell>
          <cell r="F423">
            <v>50</v>
          </cell>
          <cell r="G423">
            <v>50</v>
          </cell>
          <cell r="H423" t="str">
            <v>Ötrétegű</v>
          </cell>
          <cell r="I423" t="str">
            <v>Radiátor</v>
          </cell>
          <cell r="J423" t="str">
            <v>Rozetta</v>
          </cell>
          <cell r="K423"/>
          <cell r="L423">
            <v>0.18</v>
          </cell>
          <cell r="M423">
            <v>0.64140440036389701</v>
          </cell>
          <cell r="N423" t="str">
            <v>PL</v>
          </cell>
          <cell r="O423">
            <v>909.75438145448004</v>
          </cell>
          <cell r="P423" t="str">
            <v>9-2220-016-00-01-01</v>
          </cell>
          <cell r="Q423"/>
          <cell r="R423">
            <v>258</v>
          </cell>
        </row>
        <row r="424">
          <cell r="A424">
            <v>1135511</v>
          </cell>
          <cell r="B424" t="str">
            <v>Uponor Teck szimpla rögzítőkampó 30mm-ig</v>
          </cell>
          <cell r="C424">
            <v>22</v>
          </cell>
          <cell r="D424" t="str">
            <v>db</v>
          </cell>
          <cell r="E424"/>
          <cell r="F424">
            <v>200</v>
          </cell>
          <cell r="G424">
            <v>1600</v>
          </cell>
          <cell r="H424" t="str">
            <v>Ötrétegű</v>
          </cell>
          <cell r="I424" t="str">
            <v>Rögzítés</v>
          </cell>
          <cell r="J424" t="str">
            <v>Rögzítőkampó</v>
          </cell>
          <cell r="K424"/>
          <cell r="L424">
            <v>0.03</v>
          </cell>
          <cell r="M424">
            <v>0.29910860071125323</v>
          </cell>
          <cell r="N424" t="str">
            <v>PL</v>
          </cell>
          <cell r="O424"/>
          <cell r="P424" t="str">
            <v>9-1825-070-00-01-01</v>
          </cell>
          <cell r="Q424">
            <v>0.54913418759203436</v>
          </cell>
          <cell r="R424">
            <v>22</v>
          </cell>
        </row>
        <row r="425">
          <cell r="A425">
            <v>1135512</v>
          </cell>
          <cell r="B425" t="str">
            <v>Uponor Teck szimpla rögzítőkampó 30mm-ig</v>
          </cell>
          <cell r="C425">
            <v>22</v>
          </cell>
          <cell r="D425" t="str">
            <v>db</v>
          </cell>
          <cell r="E425"/>
          <cell r="F425">
            <v>200</v>
          </cell>
          <cell r="G425">
            <v>1600</v>
          </cell>
          <cell r="H425" t="str">
            <v>Ötrétegű</v>
          </cell>
          <cell r="I425" t="str">
            <v>Rögzítés</v>
          </cell>
          <cell r="J425" t="str">
            <v>Rögzítőkampó</v>
          </cell>
          <cell r="K425"/>
          <cell r="L425">
            <v>0.03</v>
          </cell>
          <cell r="M425">
            <v>0.29910860071125323</v>
          </cell>
          <cell r="N425" t="str">
            <v>PL</v>
          </cell>
          <cell r="O425"/>
          <cell r="P425" t="str">
            <v>9-1828-097-00-01-01</v>
          </cell>
          <cell r="Q425">
            <v>0.64140440036389712</v>
          </cell>
          <cell r="R425">
            <v>22</v>
          </cell>
        </row>
        <row r="426">
          <cell r="A426">
            <v>1135513</v>
          </cell>
          <cell r="B426" t="str">
            <v>Uponor Teck dupla rögzítőkampó 30mm-ig</v>
          </cell>
          <cell r="C426">
            <v>29</v>
          </cell>
          <cell r="D426" t="str">
            <v>db</v>
          </cell>
          <cell r="E426"/>
          <cell r="F426">
            <v>200</v>
          </cell>
          <cell r="G426">
            <v>1200</v>
          </cell>
          <cell r="H426" t="str">
            <v>Ötrétegű</v>
          </cell>
          <cell r="I426" t="str">
            <v>Rögzítés</v>
          </cell>
          <cell r="J426" t="str">
            <v>Rögzítőkampó</v>
          </cell>
          <cell r="K426"/>
          <cell r="L426">
            <v>0.04</v>
          </cell>
          <cell r="M426">
            <v>0.29105237773092285</v>
          </cell>
          <cell r="N426" t="str">
            <v>PL</v>
          </cell>
          <cell r="O426"/>
          <cell r="P426" t="str">
            <v>9-1928-070-00-01-01</v>
          </cell>
          <cell r="Q426">
            <v>0.61450973039118928</v>
          </cell>
          <cell r="R426">
            <v>29</v>
          </cell>
        </row>
        <row r="427">
          <cell r="A427">
            <v>1135514</v>
          </cell>
          <cell r="B427" t="str">
            <v>Uponor Teck dupla rögzítőkampó 30mm-ig</v>
          </cell>
          <cell r="C427">
            <v>29</v>
          </cell>
          <cell r="D427" t="str">
            <v>db</v>
          </cell>
          <cell r="E427"/>
          <cell r="F427">
            <v>200</v>
          </cell>
          <cell r="G427">
            <v>800</v>
          </cell>
          <cell r="H427" t="str">
            <v>Ötrétegű</v>
          </cell>
          <cell r="I427" t="str">
            <v>Rögzítés</v>
          </cell>
          <cell r="J427" t="str">
            <v>Rögzítőkampó</v>
          </cell>
          <cell r="K427"/>
          <cell r="L427">
            <v>0.04</v>
          </cell>
          <cell r="M427">
            <v>0.29105237773092285</v>
          </cell>
          <cell r="N427" t="str">
            <v>PL</v>
          </cell>
          <cell r="O427"/>
          <cell r="P427" t="str">
            <v>9-1928-097-00-01-01</v>
          </cell>
          <cell r="Q427">
            <v>0.67537661506626478</v>
          </cell>
          <cell r="R427">
            <v>29</v>
          </cell>
        </row>
        <row r="428">
          <cell r="A428">
            <v>1135502</v>
          </cell>
          <cell r="B428" t="str">
            <v>Uponor Uni Pipe Plus clip single 16</v>
          </cell>
          <cell r="C428">
            <v>28.358335932847464</v>
          </cell>
          <cell r="D428" t="str">
            <v>db</v>
          </cell>
          <cell r="E428"/>
          <cell r="F428">
            <v>50</v>
          </cell>
          <cell r="G428">
            <v>1350</v>
          </cell>
          <cell r="H428" t="str">
            <v>Ötrétegű</v>
          </cell>
          <cell r="I428" t="str">
            <v>Rögzítés</v>
          </cell>
          <cell r="J428" t="str">
            <v>Clip</v>
          </cell>
          <cell r="K428"/>
          <cell r="L428">
            <v>0.03</v>
          </cell>
          <cell r="M428">
            <v>0.45625826491138044</v>
          </cell>
          <cell r="N428" t="str">
            <v>PL</v>
          </cell>
          <cell r="O428"/>
          <cell r="P428" t="str">
            <v>9-9740-016-00-01-04</v>
          </cell>
          <cell r="Q428"/>
          <cell r="R428">
            <v>28.358335932847464</v>
          </cell>
        </row>
        <row r="429">
          <cell r="A429">
            <v>1135503</v>
          </cell>
          <cell r="B429" t="str">
            <v>Uponor Uni Pipe Plus clip single 20</v>
          </cell>
          <cell r="C429">
            <v>37.811114577129949</v>
          </cell>
          <cell r="D429" t="str">
            <v>db</v>
          </cell>
          <cell r="E429"/>
          <cell r="F429">
            <v>50</v>
          </cell>
          <cell r="G429">
            <v>900</v>
          </cell>
          <cell r="H429" t="str">
            <v>Ötrétegű</v>
          </cell>
          <cell r="I429" t="str">
            <v>Rögzítés</v>
          </cell>
          <cell r="J429" t="str">
            <v>Clip</v>
          </cell>
          <cell r="K429"/>
          <cell r="L429">
            <v>0.04</v>
          </cell>
          <cell r="M429">
            <v>0.45625826491138033</v>
          </cell>
          <cell r="N429" t="str">
            <v>PL</v>
          </cell>
          <cell r="O429"/>
          <cell r="P429" t="str">
            <v>9-9740-020-00-01-04</v>
          </cell>
          <cell r="Q429"/>
          <cell r="R429">
            <v>37.811114577129949</v>
          </cell>
        </row>
        <row r="430">
          <cell r="A430">
            <v>1135504</v>
          </cell>
          <cell r="B430" t="str">
            <v>Uponor Uni Pipe Plus clip single 25</v>
          </cell>
          <cell r="C430">
            <v>47.263893221412438</v>
          </cell>
          <cell r="D430" t="str">
            <v>db</v>
          </cell>
          <cell r="E430"/>
          <cell r="F430">
            <v>50</v>
          </cell>
          <cell r="G430">
            <v>400</v>
          </cell>
          <cell r="H430" t="str">
            <v>Ötrétegű</v>
          </cell>
          <cell r="I430" t="str">
            <v>Rögzítés</v>
          </cell>
          <cell r="J430" t="str">
            <v>Clip</v>
          </cell>
          <cell r="K430"/>
          <cell r="L430">
            <v>0.05</v>
          </cell>
          <cell r="M430">
            <v>0.45625826491138033</v>
          </cell>
          <cell r="N430" t="str">
            <v>PL</v>
          </cell>
          <cell r="O430"/>
          <cell r="P430" t="str">
            <v>9-9740-025-00-01-04</v>
          </cell>
          <cell r="Q430"/>
          <cell r="R430">
            <v>47.263893221412438</v>
          </cell>
        </row>
        <row r="431">
          <cell r="A431">
            <v>1135505</v>
          </cell>
          <cell r="B431" t="str">
            <v>Uponor Uni Pipe Plus clip single 32</v>
          </cell>
          <cell r="C431">
            <v>56.716671865694927</v>
          </cell>
          <cell r="D431" t="str">
            <v>db</v>
          </cell>
          <cell r="E431"/>
          <cell r="F431">
            <v>50</v>
          </cell>
          <cell r="G431">
            <v>400</v>
          </cell>
          <cell r="H431" t="str">
            <v>Ötrétegű</v>
          </cell>
          <cell r="I431" t="str">
            <v>Rögzítés</v>
          </cell>
          <cell r="J431" t="str">
            <v>Clip</v>
          </cell>
          <cell r="K431"/>
          <cell r="L431">
            <v>0.06</v>
          </cell>
          <cell r="M431">
            <v>0.45625826491138044</v>
          </cell>
          <cell r="N431" t="str">
            <v>PL</v>
          </cell>
          <cell r="O431"/>
          <cell r="P431" t="str">
            <v>9-9740-032-00-01-04</v>
          </cell>
          <cell r="Q431"/>
          <cell r="R431">
            <v>56.716671865694927</v>
          </cell>
        </row>
        <row r="432">
          <cell r="A432">
            <v>1135506</v>
          </cell>
          <cell r="B432" t="str">
            <v>Uponor Uni Pipe Plus clip single 40</v>
          </cell>
          <cell r="C432">
            <v>94.527786442824876</v>
          </cell>
          <cell r="D432" t="str">
            <v>db</v>
          </cell>
          <cell r="E432"/>
          <cell r="F432">
            <v>40</v>
          </cell>
          <cell r="G432">
            <v>320</v>
          </cell>
          <cell r="H432" t="str">
            <v>Ötrétegű</v>
          </cell>
          <cell r="I432" t="str">
            <v>Rögzítés</v>
          </cell>
          <cell r="J432" t="str">
            <v>Clip</v>
          </cell>
          <cell r="K432"/>
          <cell r="L432">
            <v>0.1</v>
          </cell>
          <cell r="M432">
            <v>0.45625826491138033</v>
          </cell>
          <cell r="N432" t="str">
            <v>PL</v>
          </cell>
          <cell r="O432"/>
          <cell r="P432" t="str">
            <v>9-9740-040-00-01-01</v>
          </cell>
          <cell r="Q432"/>
          <cell r="R432">
            <v>94.527786442824876</v>
          </cell>
        </row>
        <row r="433">
          <cell r="A433">
            <v>1135507</v>
          </cell>
          <cell r="B433" t="str">
            <v>Uponor Uni Pipe Plus clip single 50</v>
          </cell>
          <cell r="C433">
            <v>132.33890101995485</v>
          </cell>
          <cell r="D433" t="str">
            <v>db</v>
          </cell>
          <cell r="E433"/>
          <cell r="F433">
            <v>25</v>
          </cell>
          <cell r="G433">
            <v>200</v>
          </cell>
          <cell r="H433" t="str">
            <v>Ötrétegű</v>
          </cell>
          <cell r="I433" t="str">
            <v>Rögzítés</v>
          </cell>
          <cell r="J433" t="str">
            <v>Clip</v>
          </cell>
          <cell r="K433"/>
          <cell r="L433">
            <v>0.14000000000000001</v>
          </cell>
          <cell r="M433">
            <v>0.45625826491138033</v>
          </cell>
          <cell r="N433" t="str">
            <v>PL</v>
          </cell>
          <cell r="O433"/>
          <cell r="P433" t="str">
            <v>9-9740-050-00-01-04</v>
          </cell>
          <cell r="Q433"/>
          <cell r="R433">
            <v>132.33890101995485</v>
          </cell>
        </row>
        <row r="434">
          <cell r="A434">
            <v>1135508</v>
          </cell>
          <cell r="B434" t="str">
            <v>Uponor Uni Pipe Plus clip dupla 16</v>
          </cell>
          <cell r="C434">
            <v>66.169450509977423</v>
          </cell>
          <cell r="D434" t="str">
            <v>db</v>
          </cell>
          <cell r="E434"/>
          <cell r="F434">
            <v>25</v>
          </cell>
          <cell r="G434">
            <v>200</v>
          </cell>
          <cell r="H434" t="str">
            <v>Ötrétegű</v>
          </cell>
          <cell r="I434" t="str">
            <v>Rögzítés</v>
          </cell>
          <cell r="J434" t="str">
            <v>Clip</v>
          </cell>
          <cell r="K434"/>
          <cell r="L434">
            <v>7.0000000000000007E-2</v>
          </cell>
          <cell r="M434">
            <v>0.45625826491138033</v>
          </cell>
          <cell r="N434" t="str">
            <v>PL</v>
          </cell>
          <cell r="O434"/>
          <cell r="P434" t="str">
            <v>9-9841-016-00-01-04</v>
          </cell>
          <cell r="Q434"/>
          <cell r="R434">
            <v>66.169450509977423</v>
          </cell>
        </row>
        <row r="435">
          <cell r="A435">
            <v>1135509</v>
          </cell>
          <cell r="B435" t="str">
            <v>Uponor Uni Pipe Plus clip dupla 20</v>
          </cell>
          <cell r="C435">
            <v>75.622229154259898</v>
          </cell>
          <cell r="D435" t="str">
            <v>db</v>
          </cell>
          <cell r="E435"/>
          <cell r="F435">
            <v>25</v>
          </cell>
          <cell r="G435">
            <v>200</v>
          </cell>
          <cell r="H435" t="str">
            <v>Ötrétegű</v>
          </cell>
          <cell r="I435" t="str">
            <v>Rögzítés</v>
          </cell>
          <cell r="J435" t="str">
            <v>Clip</v>
          </cell>
          <cell r="K435"/>
          <cell r="L435">
            <v>0.08</v>
          </cell>
          <cell r="M435">
            <v>0.45625826491138033</v>
          </cell>
          <cell r="N435" t="str">
            <v>PL</v>
          </cell>
          <cell r="O435"/>
          <cell r="P435" t="str">
            <v>9-9841-020-00-01-04</v>
          </cell>
          <cell r="Q435"/>
          <cell r="R435">
            <v>75.622229154259898</v>
          </cell>
        </row>
        <row r="436">
          <cell r="A436">
            <v>1135510</v>
          </cell>
          <cell r="B436" t="str">
            <v>Uponor Uni Pipe Plus clip dupla 25</v>
          </cell>
          <cell r="C436">
            <v>122.88612237567233</v>
          </cell>
          <cell r="D436" t="str">
            <v>db</v>
          </cell>
          <cell r="E436"/>
          <cell r="F436">
            <v>25</v>
          </cell>
          <cell r="G436">
            <v>200</v>
          </cell>
          <cell r="H436" t="str">
            <v>Ötrétegű</v>
          </cell>
          <cell r="I436" t="str">
            <v>Rögzítés</v>
          </cell>
          <cell r="J436" t="str">
            <v>Clip</v>
          </cell>
          <cell r="K436"/>
          <cell r="L436">
            <v>0.13</v>
          </cell>
          <cell r="M436">
            <v>0.45625826491138033</v>
          </cell>
          <cell r="N436" t="str">
            <v>PL</v>
          </cell>
          <cell r="O436"/>
          <cell r="P436" t="str">
            <v>9-9840-025-00-01-01</v>
          </cell>
          <cell r="Q436"/>
          <cell r="R436">
            <v>122.88612237567233</v>
          </cell>
        </row>
        <row r="437">
          <cell r="A437">
            <v>1013756</v>
          </cell>
          <cell r="B437" t="str">
            <v>Uponor MLC nyomáspróbadugó 16</v>
          </cell>
          <cell r="C437">
            <v>1649</v>
          </cell>
          <cell r="D437" t="str">
            <v>db</v>
          </cell>
          <cell r="E437" t="str">
            <v/>
          </cell>
          <cell r="F437">
            <v>10</v>
          </cell>
          <cell r="G437">
            <v>10</v>
          </cell>
          <cell r="H437" t="str">
            <v>Ötrétegű</v>
          </cell>
          <cell r="I437" t="str">
            <v>Idom</v>
          </cell>
          <cell r="J437" t="str">
            <v>Nyomáspróbadugó</v>
          </cell>
          <cell r="K437"/>
          <cell r="L437">
            <v>1.76</v>
          </cell>
          <cell r="M437">
            <v>0.45141469617019869</v>
          </cell>
          <cell r="N437" t="str">
            <v>PL</v>
          </cell>
          <cell r="O437">
            <v>59.717148314788801</v>
          </cell>
          <cell r="P437"/>
          <cell r="Q437"/>
          <cell r="R437">
            <v>1649</v>
          </cell>
        </row>
        <row r="438">
          <cell r="A438">
            <v>1013760</v>
          </cell>
          <cell r="B438" t="str">
            <v>Uponor MLC nyomáspróbadugó 20</v>
          </cell>
          <cell r="C438">
            <v>1744</v>
          </cell>
          <cell r="D438" t="str">
            <v>db</v>
          </cell>
          <cell r="E438" t="str">
            <v/>
          </cell>
          <cell r="F438">
            <v>10</v>
          </cell>
          <cell r="G438">
            <v>10</v>
          </cell>
          <cell r="H438" t="str">
            <v>Ötrétegű</v>
          </cell>
          <cell r="I438" t="str">
            <v>Idom</v>
          </cell>
          <cell r="J438" t="str">
            <v>Nyomáspróbadugó</v>
          </cell>
          <cell r="K438"/>
          <cell r="L438">
            <v>1.87</v>
          </cell>
          <cell r="M438">
            <v>0.44887859008526299</v>
          </cell>
          <cell r="N438" t="str">
            <v>PL</v>
          </cell>
          <cell r="O438">
            <v>86.788383808500001</v>
          </cell>
          <cell r="P438"/>
          <cell r="Q438"/>
          <cell r="R438">
            <v>1744</v>
          </cell>
        </row>
        <row r="439">
          <cell r="A439">
            <v>1013762</v>
          </cell>
          <cell r="B439" t="str">
            <v>Uponor MLC nyomáspróbadugó 25</v>
          </cell>
          <cell r="C439">
            <v>1668</v>
          </cell>
          <cell r="D439" t="str">
            <v>db</v>
          </cell>
          <cell r="E439" t="str">
            <v/>
          </cell>
          <cell r="F439">
            <v>10</v>
          </cell>
          <cell r="G439">
            <v>10</v>
          </cell>
          <cell r="H439" t="str">
            <v>Ötrétegű</v>
          </cell>
          <cell r="I439" t="str">
            <v>Idom</v>
          </cell>
          <cell r="J439" t="str">
            <v>Nyomáspróbadugó</v>
          </cell>
          <cell r="K439"/>
          <cell r="L439">
            <v>2.0699999999999998</v>
          </cell>
          <cell r="M439">
            <v>0.36213840280556508</v>
          </cell>
          <cell r="N439" t="str">
            <v>PL</v>
          </cell>
          <cell r="O439">
            <v>95.393494659381588</v>
          </cell>
          <cell r="P439"/>
          <cell r="Q439"/>
          <cell r="R439">
            <v>1668</v>
          </cell>
        </row>
        <row r="440">
          <cell r="A440">
            <v>1013764</v>
          </cell>
          <cell r="B440" t="str">
            <v>Uponor MLC nyomáspróbadugó 32</v>
          </cell>
          <cell r="C440">
            <v>2590</v>
          </cell>
          <cell r="D440" t="str">
            <v>db</v>
          </cell>
          <cell r="E440" t="str">
            <v/>
          </cell>
          <cell r="F440">
            <v>5</v>
          </cell>
          <cell r="G440">
            <v>5</v>
          </cell>
          <cell r="H440" t="str">
            <v>Ötrétegű</v>
          </cell>
          <cell r="I440" t="str">
            <v>Idom</v>
          </cell>
          <cell r="J440" t="str">
            <v>Nyomáspróbadugó</v>
          </cell>
          <cell r="K440"/>
          <cell r="L440">
            <v>2.92</v>
          </cell>
          <cell r="M440">
            <v>0.42052427940400139</v>
          </cell>
          <cell r="N440" t="str">
            <v>PL</v>
          </cell>
          <cell r="O440">
            <v>71.877512902417195</v>
          </cell>
          <cell r="P440"/>
          <cell r="Q440"/>
          <cell r="R440">
            <v>2590</v>
          </cell>
        </row>
        <row r="441">
          <cell r="A441">
            <v>1013765</v>
          </cell>
          <cell r="B441" t="str">
            <v>Uponor MLC nyomáspróbadugó 40</v>
          </cell>
          <cell r="C441">
            <v>5333</v>
          </cell>
          <cell r="D441" t="str">
            <v>db</v>
          </cell>
          <cell r="E441" t="str">
            <v/>
          </cell>
          <cell r="F441">
            <v>2</v>
          </cell>
          <cell r="G441">
            <v>2</v>
          </cell>
          <cell r="H441" t="str">
            <v>Ötrétegű</v>
          </cell>
          <cell r="I441" t="str">
            <v>Idom</v>
          </cell>
          <cell r="J441" t="str">
            <v>Nyomáspróbadugó</v>
          </cell>
          <cell r="K441"/>
          <cell r="L441">
            <v>5.6</v>
          </cell>
          <cell r="M441">
            <v>0.46027989004079262</v>
          </cell>
          <cell r="N441" t="str">
            <v>PL</v>
          </cell>
          <cell r="O441">
            <v>13.489464558398399</v>
          </cell>
          <cell r="P441"/>
          <cell r="Q441"/>
          <cell r="R441">
            <v>5333</v>
          </cell>
        </row>
        <row r="442">
          <cell r="A442">
            <v>1007078</v>
          </cell>
          <cell r="B442" t="str">
            <v>Uponor S-Press végdugó 16</v>
          </cell>
          <cell r="C442">
            <v>416</v>
          </cell>
          <cell r="D442" t="str">
            <v>db</v>
          </cell>
          <cell r="E442" t="str">
            <v/>
          </cell>
          <cell r="F442">
            <v>10</v>
          </cell>
          <cell r="G442">
            <v>10</v>
          </cell>
          <cell r="H442" t="str">
            <v>Ötrétegű</v>
          </cell>
          <cell r="I442" t="str">
            <v>Idom</v>
          </cell>
          <cell r="J442" t="str">
            <v>Nyomáspróbadugó</v>
          </cell>
          <cell r="K442"/>
          <cell r="L442">
            <v>0.46</v>
          </cell>
          <cell r="M442">
            <v>0.43164896147418941</v>
          </cell>
          <cell r="N442" t="str">
            <v>NA</v>
          </cell>
          <cell r="O442">
            <v>0</v>
          </cell>
          <cell r="P442"/>
          <cell r="Q442"/>
          <cell r="R442">
            <v>416</v>
          </cell>
        </row>
        <row r="443">
          <cell r="A443">
            <v>1007079</v>
          </cell>
          <cell r="B443" t="str">
            <v>Uponor S-Press végdugó 20</v>
          </cell>
          <cell r="C443">
            <v>532</v>
          </cell>
          <cell r="D443" t="str">
            <v>db</v>
          </cell>
          <cell r="E443" t="str">
            <v/>
          </cell>
          <cell r="F443">
            <v>10</v>
          </cell>
          <cell r="G443">
            <v>10</v>
          </cell>
          <cell r="H443" t="str">
            <v>Ötrétegű</v>
          </cell>
          <cell r="I443" t="str">
            <v>Idom</v>
          </cell>
          <cell r="J443" t="str">
            <v>Nyomáspróbadugó</v>
          </cell>
          <cell r="K443"/>
          <cell r="L443">
            <v>0.56999999999999995</v>
          </cell>
          <cell r="M443">
            <v>0.44929961484455627</v>
          </cell>
          <cell r="N443" t="str">
            <v>NA</v>
          </cell>
          <cell r="O443">
            <v>0</v>
          </cell>
          <cell r="P443"/>
          <cell r="Q443"/>
          <cell r="R443">
            <v>532</v>
          </cell>
        </row>
        <row r="444">
          <cell r="A444">
            <v>1007080</v>
          </cell>
          <cell r="B444" t="str">
            <v>Uponor S-Press végdugó 25</v>
          </cell>
          <cell r="C444">
            <v>958</v>
          </cell>
          <cell r="D444" t="str">
            <v>db</v>
          </cell>
          <cell r="E444" t="str">
            <v/>
          </cell>
          <cell r="F444">
            <v>10</v>
          </cell>
          <cell r="G444">
            <v>10</v>
          </cell>
          <cell r="H444" t="str">
            <v>Ötrétegű</v>
          </cell>
          <cell r="I444" t="str">
            <v>Idom</v>
          </cell>
          <cell r="J444" t="str">
            <v>Nyomáspróbadugó</v>
          </cell>
          <cell r="K444"/>
          <cell r="L444">
            <v>0.99</v>
          </cell>
          <cell r="M444">
            <v>0.46884430492314177</v>
          </cell>
          <cell r="N444" t="str">
            <v>NA</v>
          </cell>
          <cell r="O444">
            <v>0</v>
          </cell>
          <cell r="P444"/>
          <cell r="Q444"/>
          <cell r="R444">
            <v>958</v>
          </cell>
        </row>
        <row r="445">
          <cell r="A445">
            <v>1007081</v>
          </cell>
          <cell r="B445" t="str">
            <v>Uponor S-Press végdugó 32</v>
          </cell>
          <cell r="C445">
            <v>1487</v>
          </cell>
          <cell r="D445" t="str">
            <v>db</v>
          </cell>
          <cell r="E445" t="str">
            <v/>
          </cell>
          <cell r="F445">
            <v>5</v>
          </cell>
          <cell r="G445">
            <v>5</v>
          </cell>
          <cell r="H445" t="str">
            <v>Ötrétegű</v>
          </cell>
          <cell r="I445" t="str">
            <v>Idom</v>
          </cell>
          <cell r="J445" t="str">
            <v>Nyomáspróbadugó</v>
          </cell>
          <cell r="K445"/>
          <cell r="L445">
            <v>1.61</v>
          </cell>
          <cell r="M445">
            <v>0.44349757088528563</v>
          </cell>
          <cell r="N445" t="str">
            <v>NA</v>
          </cell>
          <cell r="O445">
            <v>0</v>
          </cell>
          <cell r="P445"/>
          <cell r="Q445"/>
          <cell r="R445">
            <v>1487</v>
          </cell>
        </row>
        <row r="446">
          <cell r="A446">
            <v>1089674</v>
          </cell>
          <cell r="B446" t="str">
            <v>Uponor csővágó olló 25mm-ig</v>
          </cell>
          <cell r="C446">
            <v>17509</v>
          </cell>
          <cell r="D446" t="str">
            <v>db</v>
          </cell>
          <cell r="E446" t="str">
            <v/>
          </cell>
          <cell r="F446">
            <v>1</v>
          </cell>
          <cell r="G446">
            <v>1</v>
          </cell>
          <cell r="H446" t="str">
            <v>Szerszám</v>
          </cell>
          <cell r="I446" t="str">
            <v>Vágó</v>
          </cell>
          <cell r="J446"/>
          <cell r="K446"/>
          <cell r="L446">
            <v>24.74</v>
          </cell>
          <cell r="M446">
            <v>0.27374270222004105</v>
          </cell>
          <cell r="N446" t="str">
            <v>PL</v>
          </cell>
          <cell r="O446">
            <v>732.78472155132408</v>
          </cell>
          <cell r="P446"/>
          <cell r="Q446"/>
          <cell r="R446">
            <v>17509</v>
          </cell>
        </row>
        <row r="447">
          <cell r="A447">
            <v>1089675</v>
          </cell>
          <cell r="B447" t="str">
            <v>Uponor görgős csővágó 25-63mm-ig</v>
          </cell>
          <cell r="C447">
            <v>16765</v>
          </cell>
          <cell r="D447" t="str">
            <v>db</v>
          </cell>
          <cell r="E447"/>
          <cell r="F447">
            <v>1</v>
          </cell>
          <cell r="G447">
            <v>1</v>
          </cell>
          <cell r="H447" t="str">
            <v>Szerszám</v>
          </cell>
          <cell r="I447" t="str">
            <v>Vágó</v>
          </cell>
          <cell r="J447"/>
          <cell r="K447"/>
          <cell r="L447">
            <v>20.9</v>
          </cell>
          <cell r="M447">
            <v>0.35924074879617118</v>
          </cell>
          <cell r="N447" t="str">
            <v>PL</v>
          </cell>
          <cell r="O447">
            <v>302.67343142081756</v>
          </cell>
          <cell r="P447"/>
          <cell r="Q447"/>
          <cell r="R447">
            <v>16765</v>
          </cell>
        </row>
        <row r="448">
          <cell r="A448">
            <v>1089676</v>
          </cell>
          <cell r="B448" t="str">
            <v>Uponor görgős csővágó 50-125mm-ig</v>
          </cell>
          <cell r="C448">
            <v>32295</v>
          </cell>
          <cell r="D448" t="str">
            <v>db</v>
          </cell>
          <cell r="E448"/>
          <cell r="F448">
            <v>1</v>
          </cell>
          <cell r="G448">
            <v>1</v>
          </cell>
          <cell r="H448" t="str">
            <v>Szerszám</v>
          </cell>
          <cell r="I448" t="str">
            <v>Vágó</v>
          </cell>
          <cell r="J448"/>
          <cell r="K448"/>
          <cell r="L448">
            <v>41.6</v>
          </cell>
          <cell r="M448">
            <v>0.33792041221132163</v>
          </cell>
          <cell r="N448" t="str">
            <v>PL</v>
          </cell>
          <cell r="O448">
            <v>117.00007608993249</v>
          </cell>
          <cell r="P448"/>
          <cell r="Q448"/>
          <cell r="R448">
            <v>32295</v>
          </cell>
        </row>
        <row r="449">
          <cell r="A449">
            <v>1089776</v>
          </cell>
          <cell r="B449" t="str">
            <v>Uponor csővágó ollóhoz (1089674) tartalék kés</v>
          </cell>
          <cell r="C449">
            <v>9675</v>
          </cell>
          <cell r="D449" t="str">
            <v>db</v>
          </cell>
          <cell r="E449"/>
          <cell r="F449">
            <v>1</v>
          </cell>
          <cell r="G449">
            <v>1</v>
          </cell>
          <cell r="H449" t="str">
            <v>Szerszám</v>
          </cell>
          <cell r="I449" t="str">
            <v>Vágó</v>
          </cell>
          <cell r="J449"/>
          <cell r="K449"/>
          <cell r="L449">
            <v>6.84</v>
          </cell>
          <cell r="M449">
            <v>0.63662312570208224</v>
          </cell>
          <cell r="N449" t="str">
            <v>PL</v>
          </cell>
          <cell r="O449">
            <v>65.729659118138386</v>
          </cell>
          <cell r="P449"/>
          <cell r="Q449"/>
          <cell r="R449">
            <v>9675</v>
          </cell>
        </row>
        <row r="450">
          <cell r="A450">
            <v>1089777</v>
          </cell>
          <cell r="B450" t="str">
            <v>Uponor görgős csővágóhoz (1089675) tartalék kés</v>
          </cell>
          <cell r="C450">
            <v>4574</v>
          </cell>
          <cell r="D450" t="str">
            <v>db</v>
          </cell>
          <cell r="E450"/>
          <cell r="F450">
            <v>1</v>
          </cell>
          <cell r="G450">
            <v>1</v>
          </cell>
          <cell r="H450" t="str">
            <v>Szerszám</v>
          </cell>
          <cell r="I450" t="str">
            <v>Vágó</v>
          </cell>
          <cell r="J450"/>
          <cell r="K450"/>
          <cell r="L450">
            <v>3.67</v>
          </cell>
          <cell r="M450">
            <v>0.58759676739124467</v>
          </cell>
          <cell r="N450" t="str">
            <v>PL</v>
          </cell>
          <cell r="O450">
            <v>23.0588737478616</v>
          </cell>
          <cell r="P450"/>
          <cell r="Q450"/>
          <cell r="R450">
            <v>4574</v>
          </cell>
        </row>
        <row r="451">
          <cell r="A451">
            <v>1089778</v>
          </cell>
          <cell r="B451" t="str">
            <v>Uponor görgős csővágóhoz (1089676) tartalék kés</v>
          </cell>
          <cell r="C451">
            <v>6489</v>
          </cell>
          <cell r="D451" t="str">
            <v>db</v>
          </cell>
          <cell r="E451"/>
          <cell r="F451">
            <v>1</v>
          </cell>
          <cell r="G451">
            <v>1</v>
          </cell>
          <cell r="H451" t="str">
            <v>Szerszám</v>
          </cell>
          <cell r="I451" t="str">
            <v>Vágó</v>
          </cell>
          <cell r="J451"/>
          <cell r="K451"/>
          <cell r="L451">
            <v>5.69</v>
          </cell>
          <cell r="M451">
            <v>0.54930094332477875</v>
          </cell>
          <cell r="N451" t="str">
            <v>PL</v>
          </cell>
          <cell r="O451">
            <v>0</v>
          </cell>
          <cell r="P451"/>
          <cell r="Q451"/>
          <cell r="R451">
            <v>6489</v>
          </cell>
        </row>
        <row r="452">
          <cell r="A452">
            <v>1071925</v>
          </cell>
          <cell r="B452" t="str">
            <v>Uponor cső hajlító szerszám 16-32 mm</v>
          </cell>
          <cell r="C452">
            <v>169116.11793286639</v>
          </cell>
          <cell r="D452" t="str">
            <v>db</v>
          </cell>
          <cell r="E452" t="str">
            <v/>
          </cell>
          <cell r="F452">
            <v>1</v>
          </cell>
          <cell r="G452">
            <v>1</v>
          </cell>
          <cell r="H452" t="str">
            <v>Szerszám</v>
          </cell>
          <cell r="I452" t="str">
            <v>Hajlító szerszám</v>
          </cell>
          <cell r="J452"/>
          <cell r="K452"/>
          <cell r="L452">
            <v>229.15</v>
          </cell>
          <cell r="M452">
            <v>0.30355469081959308</v>
          </cell>
          <cell r="N452" t="str">
            <v>PL</v>
          </cell>
          <cell r="O452">
            <v>556.12133763408394</v>
          </cell>
          <cell r="P452"/>
          <cell r="Q452"/>
          <cell r="R452">
            <v>169116.11793286639</v>
          </cell>
        </row>
        <row r="453">
          <cell r="A453">
            <v>1010512</v>
          </cell>
          <cell r="B453" t="str">
            <v>Uponor csőegyengető 16-25</v>
          </cell>
          <cell r="C453">
            <v>129792</v>
          </cell>
          <cell r="D453" t="str">
            <v>db</v>
          </cell>
          <cell r="E453" t="str">
            <v/>
          </cell>
          <cell r="F453">
            <v>1</v>
          </cell>
          <cell r="G453">
            <v>1</v>
          </cell>
          <cell r="H453" t="str">
            <v>Szerszám</v>
          </cell>
          <cell r="I453" t="str">
            <v>Csőegyengető</v>
          </cell>
          <cell r="J453"/>
          <cell r="K453"/>
          <cell r="L453">
            <v>157.65</v>
          </cell>
          <cell r="M453">
            <v>0.37569299593370931</v>
          </cell>
          <cell r="N453" t="str">
            <v>PL</v>
          </cell>
          <cell r="O453">
            <v>632.00661890007302</v>
          </cell>
          <cell r="P453" t="str">
            <v>8-8150-000-00-33-12</v>
          </cell>
          <cell r="Q453"/>
          <cell r="R453">
            <v>129792</v>
          </cell>
        </row>
        <row r="454">
          <cell r="A454">
            <v>1048606</v>
          </cell>
          <cell r="B454" t="str">
            <v>Uponor RTM sorjázó 16-20-25 mm</v>
          </cell>
          <cell r="C454">
            <v>784</v>
          </cell>
          <cell r="D454" t="str">
            <v>db</v>
          </cell>
          <cell r="E454"/>
          <cell r="F454">
            <v>1</v>
          </cell>
          <cell r="G454">
            <v>1</v>
          </cell>
          <cell r="H454" t="str">
            <v>Szerszám</v>
          </cell>
          <cell r="I454" t="str">
            <v>Sorjázó</v>
          </cell>
          <cell r="J454"/>
          <cell r="K454"/>
          <cell r="L454">
            <v>0.69</v>
          </cell>
          <cell r="M454">
            <v>0.54763896933659961</v>
          </cell>
          <cell r="N454" t="str">
            <v>PL</v>
          </cell>
          <cell r="O454">
            <v>61.407569419148878</v>
          </cell>
          <cell r="P454" t="str">
            <v>8-1009-016-26-24-12</v>
          </cell>
          <cell r="Q454"/>
          <cell r="R454">
            <v>392</v>
          </cell>
        </row>
        <row r="455">
          <cell r="A455">
            <v>1060167</v>
          </cell>
          <cell r="B455" t="str">
            <v>Uponor univerzális kézi sorjázó szerszám</v>
          </cell>
          <cell r="C455">
            <v>3630</v>
          </cell>
          <cell r="D455" t="str">
            <v>db</v>
          </cell>
          <cell r="E455"/>
          <cell r="F455">
            <v>1</v>
          </cell>
          <cell r="G455">
            <v>1</v>
          </cell>
          <cell r="H455" t="str">
            <v>Szerszám</v>
          </cell>
          <cell r="I455" t="str">
            <v>Sorjázó</v>
          </cell>
          <cell r="J455"/>
          <cell r="K455"/>
          <cell r="L455">
            <v>4.32</v>
          </cell>
          <cell r="M455">
            <v>0.38831296062073029</v>
          </cell>
          <cell r="N455" t="str">
            <v>PL</v>
          </cell>
          <cell r="O455">
            <v>5.4520076196000034</v>
          </cell>
          <cell r="P455"/>
          <cell r="Q455"/>
          <cell r="R455">
            <v>3630</v>
          </cell>
        </row>
        <row r="456">
          <cell r="A456">
            <v>1006830</v>
          </cell>
          <cell r="B456" t="str">
            <v>Uponor MLC sorjázó 16 mm</v>
          </cell>
          <cell r="C456">
            <v>6769</v>
          </cell>
          <cell r="D456" t="str">
            <v>db</v>
          </cell>
          <cell r="E456" t="str">
            <v/>
          </cell>
          <cell r="F456">
            <v>1</v>
          </cell>
          <cell r="G456">
            <v>1</v>
          </cell>
          <cell r="H456" t="str">
            <v>Szerszám</v>
          </cell>
          <cell r="I456" t="str">
            <v>Sorjázó</v>
          </cell>
          <cell r="J456"/>
          <cell r="K456"/>
          <cell r="L456">
            <v>9.06</v>
          </cell>
          <cell r="M456">
            <v>0.31205163881305464</v>
          </cell>
          <cell r="N456" t="str">
            <v>PRO</v>
          </cell>
          <cell r="O456">
            <v>218.7529267079168</v>
          </cell>
          <cell r="P456"/>
          <cell r="Q456"/>
          <cell r="R456">
            <v>6769</v>
          </cell>
        </row>
        <row r="457">
          <cell r="A457">
            <v>1015749</v>
          </cell>
          <cell r="B457" t="str">
            <v>Uponor MLC sorjázó 20 mm</v>
          </cell>
          <cell r="C457">
            <v>7446</v>
          </cell>
          <cell r="D457" t="str">
            <v>db</v>
          </cell>
          <cell r="E457" t="str">
            <v/>
          </cell>
          <cell r="F457">
            <v>1</v>
          </cell>
          <cell r="G457">
            <v>1</v>
          </cell>
          <cell r="H457" t="str">
            <v>Szerszám</v>
          </cell>
          <cell r="I457" t="str">
            <v>Sorjázó</v>
          </cell>
          <cell r="J457"/>
          <cell r="K457"/>
          <cell r="L457">
            <v>9.06</v>
          </cell>
          <cell r="M457">
            <v>0.37460079816351954</v>
          </cell>
          <cell r="N457" t="str">
            <v>PRO</v>
          </cell>
          <cell r="O457">
            <v>246.35677637424959</v>
          </cell>
          <cell r="P457"/>
          <cell r="Q457"/>
          <cell r="R457">
            <v>7446</v>
          </cell>
        </row>
        <row r="458">
          <cell r="A458">
            <v>1015756</v>
          </cell>
          <cell r="B458" t="str">
            <v>Uponor MLC sorjázó 25 mm</v>
          </cell>
          <cell r="C458">
            <v>8101</v>
          </cell>
          <cell r="D458" t="str">
            <v>db</v>
          </cell>
          <cell r="E458" t="str">
            <v/>
          </cell>
          <cell r="F458">
            <v>1</v>
          </cell>
          <cell r="G458">
            <v>1</v>
          </cell>
          <cell r="H458" t="str">
            <v>Szerszám</v>
          </cell>
          <cell r="I458" t="str">
            <v>Sorjázó</v>
          </cell>
          <cell r="J458"/>
          <cell r="K458"/>
          <cell r="L458">
            <v>10.31</v>
          </cell>
          <cell r="M458">
            <v>0.34585776576277205</v>
          </cell>
          <cell r="N458" t="str">
            <v>PRO</v>
          </cell>
          <cell r="O458">
            <v>239.92376293565522</v>
          </cell>
          <cell r="P458"/>
          <cell r="Q458"/>
          <cell r="R458">
            <v>8101</v>
          </cell>
        </row>
        <row r="459">
          <cell r="A459">
            <v>1015762</v>
          </cell>
          <cell r="B459" t="str">
            <v>Uponor MLC sorjázó 32 mm</v>
          </cell>
          <cell r="C459">
            <v>11851</v>
          </cell>
          <cell r="D459" t="str">
            <v>db</v>
          </cell>
          <cell r="E459" t="str">
            <v/>
          </cell>
          <cell r="F459">
            <v>1</v>
          </cell>
          <cell r="G459">
            <v>1</v>
          </cell>
          <cell r="H459" t="str">
            <v>Szerszám</v>
          </cell>
          <cell r="I459" t="str">
            <v>Sorjázó</v>
          </cell>
          <cell r="J459"/>
          <cell r="K459"/>
          <cell r="L459">
            <v>14.39</v>
          </cell>
          <cell r="M459">
            <v>0.37589458221013294</v>
          </cell>
          <cell r="N459" t="str">
            <v>PRO</v>
          </cell>
          <cell r="O459">
            <v>281.45014644014157</v>
          </cell>
          <cell r="P459"/>
          <cell r="Q459"/>
          <cell r="R459">
            <v>11851</v>
          </cell>
        </row>
        <row r="460">
          <cell r="A460">
            <v>1006638</v>
          </cell>
          <cell r="B460" t="str">
            <v>Uponor MLC sorjázó 40 mm</v>
          </cell>
          <cell r="C460">
            <v>17306</v>
          </cell>
          <cell r="D460" t="str">
            <v>db</v>
          </cell>
          <cell r="E460" t="str">
            <v/>
          </cell>
          <cell r="F460">
            <v>1</v>
          </cell>
          <cell r="G460">
            <v>1</v>
          </cell>
          <cell r="H460" t="str">
            <v>Szerszám</v>
          </cell>
          <cell r="I460" t="str">
            <v>Sorjázó</v>
          </cell>
          <cell r="J460"/>
          <cell r="K460"/>
          <cell r="L460">
            <v>19.489999999999998</v>
          </cell>
          <cell r="M460">
            <v>0.42114832199424335</v>
          </cell>
          <cell r="N460" t="str">
            <v>PL</v>
          </cell>
          <cell r="O460">
            <v>1045.7048309718216</v>
          </cell>
          <cell r="P460"/>
          <cell r="Q460"/>
          <cell r="R460">
            <v>17306</v>
          </cell>
        </row>
        <row r="461">
          <cell r="A461">
            <v>1015808</v>
          </cell>
          <cell r="B461" t="str">
            <v>Uponor MLC sorjázó 50 mm</v>
          </cell>
          <cell r="C461">
            <v>18772</v>
          </cell>
          <cell r="D461" t="str">
            <v>db</v>
          </cell>
          <cell r="E461" t="str">
            <v/>
          </cell>
          <cell r="F461">
            <v>1</v>
          </cell>
          <cell r="G461">
            <v>1</v>
          </cell>
          <cell r="H461" t="str">
            <v>Szerszám</v>
          </cell>
          <cell r="I461" t="str">
            <v>Sorjázó</v>
          </cell>
          <cell r="J461"/>
          <cell r="K461"/>
          <cell r="L461">
            <v>23.33</v>
          </cell>
          <cell r="M461">
            <v>0.36121258683332957</v>
          </cell>
          <cell r="N461" t="str">
            <v>PL</v>
          </cell>
          <cell r="O461">
            <v>975.6958569855326</v>
          </cell>
          <cell r="P461"/>
          <cell r="Q461"/>
          <cell r="R461">
            <v>18772</v>
          </cell>
        </row>
        <row r="462">
          <cell r="A462">
            <v>1014339</v>
          </cell>
          <cell r="B462" t="str">
            <v>Uponor MLC sorjázó 63 mm</v>
          </cell>
          <cell r="C462">
            <v>24409</v>
          </cell>
          <cell r="D462" t="str">
            <v>db</v>
          </cell>
          <cell r="E462" t="str">
            <v/>
          </cell>
          <cell r="F462">
            <v>1</v>
          </cell>
          <cell r="G462">
            <v>1</v>
          </cell>
          <cell r="H462" t="str">
            <v>Szerszám</v>
          </cell>
          <cell r="I462" t="str">
            <v>Sorjázó</v>
          </cell>
          <cell r="J462"/>
          <cell r="K462"/>
          <cell r="L462">
            <v>28.61</v>
          </cell>
          <cell r="M462">
            <v>0.39755136146459247</v>
          </cell>
          <cell r="N462" t="str">
            <v>PL</v>
          </cell>
          <cell r="O462">
            <v>215.63058305497123</v>
          </cell>
          <cell r="P462"/>
          <cell r="Q462"/>
          <cell r="R462">
            <v>24409</v>
          </cell>
        </row>
        <row r="463">
          <cell r="A463">
            <v>1014344</v>
          </cell>
          <cell r="B463" t="str">
            <v>Uponor MLC sorjázó 75 mm</v>
          </cell>
          <cell r="C463">
            <v>29990</v>
          </cell>
          <cell r="D463" t="str">
            <v>db</v>
          </cell>
          <cell r="E463" t="str">
            <v/>
          </cell>
          <cell r="F463">
            <v>1</v>
          </cell>
          <cell r="G463">
            <v>1</v>
          </cell>
          <cell r="H463" t="str">
            <v>Szerszám</v>
          </cell>
          <cell r="I463" t="str">
            <v>Sorjázó</v>
          </cell>
          <cell r="J463"/>
          <cell r="K463"/>
          <cell r="L463">
            <v>38.380000000000003</v>
          </cell>
          <cell r="M463">
            <v>0.34222000455324408</v>
          </cell>
          <cell r="N463" t="str">
            <v>PL</v>
          </cell>
          <cell r="O463">
            <v>104.0691284648712</v>
          </cell>
          <cell r="P463"/>
          <cell r="Q463"/>
          <cell r="R463">
            <v>29990</v>
          </cell>
        </row>
        <row r="464">
          <cell r="A464">
            <v>1014334</v>
          </cell>
          <cell r="B464" t="str">
            <v>Uponor sorjázó/vágó szerszámkészlet 63-110mm</v>
          </cell>
          <cell r="C464">
            <v>256922</v>
          </cell>
          <cell r="D464" t="str">
            <v>db</v>
          </cell>
          <cell r="E464"/>
          <cell r="F464">
            <v>1</v>
          </cell>
          <cell r="G464">
            <v>1</v>
          </cell>
          <cell r="H464" t="str">
            <v>Szerszám</v>
          </cell>
          <cell r="I464" t="str">
            <v>Sorjázó</v>
          </cell>
          <cell r="J464"/>
          <cell r="K464"/>
          <cell r="L464">
            <v>305.37</v>
          </cell>
          <cell r="M464">
            <v>0.38909000329312649</v>
          </cell>
          <cell r="N464" t="str">
            <v>PL</v>
          </cell>
          <cell r="O464">
            <v>462.74701119150001</v>
          </cell>
          <cell r="P464"/>
          <cell r="Q464"/>
          <cell r="R464">
            <v>256922</v>
          </cell>
        </row>
        <row r="465">
          <cell r="A465">
            <v>1014320</v>
          </cell>
          <cell r="B465" t="str">
            <v>Uponor sorjázó/vágó szerszámhoz tartalék kés (1014334)</v>
          </cell>
          <cell r="C465">
            <v>15407</v>
          </cell>
          <cell r="D465" t="str">
            <v>db</v>
          </cell>
          <cell r="E465"/>
          <cell r="F465">
            <v>1</v>
          </cell>
          <cell r="G465">
            <v>1</v>
          </cell>
          <cell r="H465" t="str">
            <v>Szerszám</v>
          </cell>
          <cell r="I465" t="str">
            <v>Sorjázó</v>
          </cell>
          <cell r="J465"/>
          <cell r="K465"/>
          <cell r="L465">
            <v>10.68</v>
          </cell>
          <cell r="M465">
            <v>0.64370861042192096</v>
          </cell>
          <cell r="N465" t="str">
            <v>PL</v>
          </cell>
          <cell r="O465">
            <v>27.825201495000002</v>
          </cell>
          <cell r="P465"/>
          <cell r="Q465"/>
          <cell r="R465">
            <v>15407</v>
          </cell>
        </row>
        <row r="466">
          <cell r="A466">
            <v>1013729</v>
          </cell>
          <cell r="B466" t="str">
            <v>Uponor MLC belső hajlító rugó 16</v>
          </cell>
          <cell r="C466">
            <v>1860</v>
          </cell>
          <cell r="D466" t="str">
            <v>db</v>
          </cell>
          <cell r="E466" t="str">
            <v/>
          </cell>
          <cell r="F466">
            <v>1</v>
          </cell>
          <cell r="G466">
            <v>1</v>
          </cell>
          <cell r="H466" t="str">
            <v>Szerszám</v>
          </cell>
          <cell r="I466" t="str">
            <v>Hajlító rugó</v>
          </cell>
          <cell r="J466"/>
          <cell r="K466"/>
          <cell r="L466">
            <v>1.88</v>
          </cell>
          <cell r="M466">
            <v>0.48048623163830528</v>
          </cell>
          <cell r="N466" t="str">
            <v>PRO</v>
          </cell>
          <cell r="O466">
            <v>1084.3616222419071</v>
          </cell>
          <cell r="P466"/>
          <cell r="Q466"/>
          <cell r="R466">
            <v>1860</v>
          </cell>
        </row>
        <row r="467">
          <cell r="A467">
            <v>1013734</v>
          </cell>
          <cell r="B467" t="str">
            <v>Uponor MLC belső hajlító rugó 20</v>
          </cell>
          <cell r="C467">
            <v>2003</v>
          </cell>
          <cell r="D467" t="str">
            <v>db</v>
          </cell>
          <cell r="E467" t="str">
            <v/>
          </cell>
          <cell r="F467">
            <v>1</v>
          </cell>
          <cell r="G467">
            <v>1</v>
          </cell>
          <cell r="H467" t="str">
            <v>Szerszám</v>
          </cell>
          <cell r="I467" t="str">
            <v>Hajlító rugó</v>
          </cell>
          <cell r="J467"/>
          <cell r="K467"/>
          <cell r="L467">
            <v>2.7</v>
          </cell>
          <cell r="M467">
            <v>0.30715677953483855</v>
          </cell>
          <cell r="N467" t="str">
            <v>PRO</v>
          </cell>
          <cell r="O467">
            <v>1220.2535174549237</v>
          </cell>
          <cell r="P467"/>
          <cell r="Q467"/>
          <cell r="R467">
            <v>2003</v>
          </cell>
        </row>
        <row r="468">
          <cell r="A468">
            <v>1013737</v>
          </cell>
          <cell r="B468" t="str">
            <v>Uponor MLC belső hajlító rugó 25</v>
          </cell>
          <cell r="C468">
            <v>2895</v>
          </cell>
          <cell r="D468" t="str">
            <v>db</v>
          </cell>
          <cell r="E468" t="str">
            <v/>
          </cell>
          <cell r="F468">
            <v>1</v>
          </cell>
          <cell r="G468">
            <v>1</v>
          </cell>
          <cell r="H468" t="str">
            <v>Szerszám</v>
          </cell>
          <cell r="I468" t="str">
            <v>Hajlító rugó</v>
          </cell>
          <cell r="J468"/>
          <cell r="K468"/>
          <cell r="L468">
            <v>3.05</v>
          </cell>
          <cell r="M468">
            <v>0.45849380665198725</v>
          </cell>
          <cell r="N468" t="str">
            <v>PRO</v>
          </cell>
          <cell r="O468">
            <v>338.08377487240773</v>
          </cell>
          <cell r="P468"/>
          <cell r="Q468"/>
          <cell r="R468">
            <v>2895</v>
          </cell>
        </row>
        <row r="469">
          <cell r="A469">
            <v>1013739</v>
          </cell>
          <cell r="B469" t="str">
            <v>Uponor MLC belső hajlító rugó 32</v>
          </cell>
          <cell r="C469">
            <v>4140</v>
          </cell>
          <cell r="D469" t="str">
            <v>db</v>
          </cell>
          <cell r="E469" t="str">
            <v/>
          </cell>
          <cell r="F469">
            <v>1</v>
          </cell>
          <cell r="G469">
            <v>1</v>
          </cell>
          <cell r="H469" t="str">
            <v>Szerszám</v>
          </cell>
          <cell r="I469" t="str">
            <v>Hajlító rugó</v>
          </cell>
          <cell r="J469"/>
          <cell r="K469"/>
          <cell r="L469">
            <v>4.72</v>
          </cell>
          <cell r="M469">
            <v>0.41400512961237157</v>
          </cell>
          <cell r="N469" t="str">
            <v>PRO</v>
          </cell>
          <cell r="O469">
            <v>45.252466969497604</v>
          </cell>
          <cell r="P469"/>
          <cell r="Q469"/>
          <cell r="R469">
            <v>4140</v>
          </cell>
        </row>
        <row r="470">
          <cell r="A470">
            <v>1006640</v>
          </cell>
          <cell r="B470" t="str">
            <v>Uponor MLC külső hajlító rugó 16</v>
          </cell>
          <cell r="C470">
            <v>2586</v>
          </cell>
          <cell r="D470" t="str">
            <v>db</v>
          </cell>
          <cell r="E470" t="str">
            <v/>
          </cell>
          <cell r="F470">
            <v>1</v>
          </cell>
          <cell r="G470">
            <v>1</v>
          </cell>
          <cell r="H470" t="str">
            <v>Szerszám</v>
          </cell>
          <cell r="I470" t="str">
            <v>Hajlító rugó</v>
          </cell>
          <cell r="J470"/>
          <cell r="K470"/>
          <cell r="L470">
            <v>3.28</v>
          </cell>
          <cell r="M470">
            <v>0.34807523365975812</v>
          </cell>
          <cell r="N470" t="str">
            <v>PRO</v>
          </cell>
          <cell r="O470">
            <v>1017.5510644009211</v>
          </cell>
          <cell r="P470"/>
          <cell r="Q470"/>
          <cell r="R470">
            <v>2586</v>
          </cell>
        </row>
        <row r="471">
          <cell r="A471">
            <v>1013792</v>
          </cell>
          <cell r="B471" t="str">
            <v>Uponor MLC külső hajlító rugó 20</v>
          </cell>
          <cell r="C471">
            <v>3365</v>
          </cell>
          <cell r="D471" t="str">
            <v>db</v>
          </cell>
          <cell r="E471" t="str">
            <v/>
          </cell>
          <cell r="F471">
            <v>1</v>
          </cell>
          <cell r="G471">
            <v>1</v>
          </cell>
          <cell r="H471" t="str">
            <v>Szerszám</v>
          </cell>
          <cell r="I471" t="str">
            <v>Hajlító rugó</v>
          </cell>
          <cell r="J471"/>
          <cell r="K471"/>
          <cell r="L471">
            <v>4.26</v>
          </cell>
          <cell r="M471">
            <v>0.34930617195303282</v>
          </cell>
          <cell r="N471" t="str">
            <v>PRO</v>
          </cell>
          <cell r="O471">
            <v>1108.0387588600518</v>
          </cell>
          <cell r="P471"/>
          <cell r="Q471"/>
          <cell r="R471">
            <v>3365</v>
          </cell>
        </row>
        <row r="472">
          <cell r="A472">
            <v>1013794</v>
          </cell>
          <cell r="B472" t="str">
            <v>Uponor MLC külső hajlító rugó 25</v>
          </cell>
          <cell r="C472">
            <v>3404</v>
          </cell>
          <cell r="D472" t="str">
            <v>db</v>
          </cell>
          <cell r="E472" t="str">
            <v/>
          </cell>
          <cell r="F472">
            <v>1</v>
          </cell>
          <cell r="G472">
            <v>1</v>
          </cell>
          <cell r="H472" t="str">
            <v>Szerszám</v>
          </cell>
          <cell r="I472" t="str">
            <v>Hajlító rugó</v>
          </cell>
          <cell r="J472"/>
          <cell r="K472"/>
          <cell r="L472">
            <v>4.72</v>
          </cell>
          <cell r="M472">
            <v>0.28730353601504655</v>
          </cell>
          <cell r="N472" t="str">
            <v>PRO</v>
          </cell>
          <cell r="O472">
            <v>130.67854911892741</v>
          </cell>
          <cell r="P472"/>
          <cell r="Q472"/>
          <cell r="R472">
            <v>3404</v>
          </cell>
        </row>
        <row r="473">
          <cell r="A473">
            <v>1083586</v>
          </cell>
          <cell r="B473" t="str">
            <v>Uponor S-Press Mini akkus szerszám 16-32 mm</v>
          </cell>
          <cell r="C473">
            <v>719748</v>
          </cell>
          <cell r="D473" t="str">
            <v>db</v>
          </cell>
          <cell r="E473" t="str">
            <v/>
          </cell>
          <cell r="F473">
            <v>1</v>
          </cell>
          <cell r="G473">
            <v>1</v>
          </cell>
          <cell r="H473" t="str">
            <v>Szerszám</v>
          </cell>
          <cell r="I473" t="str">
            <v>Présszerszám</v>
          </cell>
          <cell r="J473" t="str">
            <v>Aksi</v>
          </cell>
          <cell r="K473"/>
          <cell r="L473">
            <v>788.03</v>
          </cell>
          <cell r="M473">
            <v>0.43725137657470647</v>
          </cell>
          <cell r="N473" t="str">
            <v>PL</v>
          </cell>
          <cell r="O473">
            <v>7097.2905525034794</v>
          </cell>
          <cell r="P473"/>
          <cell r="Q473"/>
          <cell r="R473">
            <v>719748</v>
          </cell>
        </row>
        <row r="474">
          <cell r="A474">
            <v>1083605</v>
          </cell>
          <cell r="B474" t="str">
            <v>Uponor S-Press Makita géphez tartalék akkumulátor (1083586)</v>
          </cell>
          <cell r="C474">
            <v>114806</v>
          </cell>
          <cell r="D474" t="str">
            <v>db</v>
          </cell>
          <cell r="E474" t="str">
            <v/>
          </cell>
          <cell r="F474">
            <v>1</v>
          </cell>
          <cell r="G474">
            <v>1</v>
          </cell>
          <cell r="H474" t="str">
            <v>Szerszám</v>
          </cell>
          <cell r="I474" t="str">
            <v>Présszerszám</v>
          </cell>
          <cell r="J474" t="str">
            <v>Aksi</v>
          </cell>
          <cell r="K474"/>
          <cell r="L474">
            <v>71.209999999999994</v>
          </cell>
          <cell r="M474">
            <v>0.68119248008125699</v>
          </cell>
          <cell r="N474" t="str">
            <v>PL</v>
          </cell>
          <cell r="O474">
            <v>196.015761226103</v>
          </cell>
          <cell r="P474"/>
          <cell r="Q474"/>
          <cell r="R474">
            <v>114806</v>
          </cell>
        </row>
        <row r="475">
          <cell r="A475">
            <v>1015703</v>
          </cell>
          <cell r="B475" t="str">
            <v>Uponor S-Press Klauke géphez tartalék akkumulátor (régi)</v>
          </cell>
          <cell r="C475">
            <v>103252</v>
          </cell>
          <cell r="D475" t="str">
            <v>db</v>
          </cell>
          <cell r="E475"/>
          <cell r="F475">
            <v>1</v>
          </cell>
          <cell r="G475">
            <v>1</v>
          </cell>
          <cell r="H475" t="str">
            <v>Szerszám</v>
          </cell>
          <cell r="I475" t="str">
            <v>Présszerszám</v>
          </cell>
          <cell r="J475" t="str">
            <v>Aksi</v>
          </cell>
          <cell r="K475"/>
          <cell r="L475">
            <v>52.67</v>
          </cell>
          <cell r="M475">
            <v>0.73780946938498615</v>
          </cell>
          <cell r="N475" t="str">
            <v>MTO</v>
          </cell>
          <cell r="O475">
            <v>173.92926450300001</v>
          </cell>
          <cell r="P475"/>
          <cell r="Q475"/>
          <cell r="R475">
            <v>103252</v>
          </cell>
        </row>
        <row r="476">
          <cell r="A476">
            <v>1007091</v>
          </cell>
          <cell r="B476" t="str">
            <v>Uponor S-Press "U"-s préspofa Mini szerszámhoz 16</v>
          </cell>
          <cell r="C476">
            <v>59397</v>
          </cell>
          <cell r="D476" t="str">
            <v>db</v>
          </cell>
          <cell r="E476" t="str">
            <v/>
          </cell>
          <cell r="F476">
            <v>1</v>
          </cell>
          <cell r="G476">
            <v>1</v>
          </cell>
          <cell r="H476" t="str">
            <v>Szerszám</v>
          </cell>
          <cell r="I476" t="str">
            <v>Présszerszám</v>
          </cell>
          <cell r="J476" t="str">
            <v>Pofa</v>
          </cell>
          <cell r="K476"/>
          <cell r="L476">
            <v>65.02</v>
          </cell>
          <cell r="M476">
            <v>0.43735480849279995</v>
          </cell>
          <cell r="N476" t="str">
            <v>MTO</v>
          </cell>
          <cell r="O476">
            <v>205.47166559819999</v>
          </cell>
          <cell r="P476"/>
          <cell r="Q476"/>
          <cell r="R476">
            <v>59397</v>
          </cell>
        </row>
        <row r="477">
          <cell r="A477">
            <v>1007093</v>
          </cell>
          <cell r="B477" t="str">
            <v>Uponor S-Press "U"-s préspofa Mini szerszámhoz 20</v>
          </cell>
          <cell r="C477">
            <v>59397</v>
          </cell>
          <cell r="D477" t="str">
            <v>db</v>
          </cell>
          <cell r="E477" t="str">
            <v/>
          </cell>
          <cell r="F477">
            <v>1</v>
          </cell>
          <cell r="G477">
            <v>1</v>
          </cell>
          <cell r="H477" t="str">
            <v>Szerszám</v>
          </cell>
          <cell r="I477" t="str">
            <v>Présszerszám</v>
          </cell>
          <cell r="J477" t="str">
            <v>Pofa</v>
          </cell>
          <cell r="K477"/>
          <cell r="L477">
            <v>65.02</v>
          </cell>
          <cell r="M477">
            <v>0.43735480849279995</v>
          </cell>
          <cell r="N477" t="str">
            <v>MTO</v>
          </cell>
          <cell r="O477">
            <v>109.51791448500001</v>
          </cell>
          <cell r="P477"/>
          <cell r="Q477"/>
          <cell r="R477">
            <v>59397</v>
          </cell>
        </row>
        <row r="478">
          <cell r="A478">
            <v>1007094</v>
          </cell>
          <cell r="B478" t="str">
            <v>Uponor S-Press "U"-s préspofa Mini szerszámhoz 25</v>
          </cell>
          <cell r="C478">
            <v>63243</v>
          </cell>
          <cell r="D478" t="str">
            <v>db</v>
          </cell>
          <cell r="E478" t="str">
            <v/>
          </cell>
          <cell r="F478">
            <v>1</v>
          </cell>
          <cell r="G478">
            <v>1</v>
          </cell>
          <cell r="H478" t="str">
            <v>Szerszám</v>
          </cell>
          <cell r="I478" t="str">
            <v>Présszerszám</v>
          </cell>
          <cell r="J478" t="str">
            <v>Pofa</v>
          </cell>
          <cell r="K478"/>
          <cell r="L478">
            <v>69.239999999999995</v>
          </cell>
          <cell r="M478">
            <v>0.43727429612312207</v>
          </cell>
          <cell r="N478" t="str">
            <v>MTO</v>
          </cell>
          <cell r="O478">
            <v>102.1743953232</v>
          </cell>
          <cell r="P478"/>
          <cell r="Q478"/>
          <cell r="R478">
            <v>63243</v>
          </cell>
        </row>
        <row r="479">
          <cell r="A479">
            <v>1007095</v>
          </cell>
          <cell r="B479" t="str">
            <v>Uponor S-Press "U"-s préspofa Mini szerszámhoz 32</v>
          </cell>
          <cell r="C479">
            <v>63243</v>
          </cell>
          <cell r="D479" t="str">
            <v>db</v>
          </cell>
          <cell r="E479" t="str">
            <v/>
          </cell>
          <cell r="F479">
            <v>1</v>
          </cell>
          <cell r="G479">
            <v>1</v>
          </cell>
          <cell r="H479" t="str">
            <v>Szerszám</v>
          </cell>
          <cell r="I479" t="str">
            <v>Présszerszám</v>
          </cell>
          <cell r="J479" t="str">
            <v>Pofa</v>
          </cell>
          <cell r="K479"/>
          <cell r="L479">
            <v>69.239999999999995</v>
          </cell>
          <cell r="M479">
            <v>0.43727429612312207</v>
          </cell>
          <cell r="N479" t="str">
            <v>MTO</v>
          </cell>
          <cell r="O479">
            <v>99.871365767200004</v>
          </cell>
          <cell r="P479"/>
          <cell r="Q479"/>
          <cell r="R479">
            <v>63243</v>
          </cell>
        </row>
        <row r="480">
          <cell r="A480">
            <v>1007082</v>
          </cell>
          <cell r="B480" t="str">
            <v>Uponor S-Press UP 75 EL elektromos présgép</v>
          </cell>
          <cell r="C480">
            <v>536589</v>
          </cell>
          <cell r="D480" t="str">
            <v>db</v>
          </cell>
          <cell r="E480" t="str">
            <v/>
          </cell>
          <cell r="F480">
            <v>1</v>
          </cell>
          <cell r="G480">
            <v>1</v>
          </cell>
          <cell r="H480" t="str">
            <v>Szerszám</v>
          </cell>
          <cell r="I480" t="str">
            <v>Présszerszám</v>
          </cell>
          <cell r="J480" t="str">
            <v>Gép</v>
          </cell>
          <cell r="K480"/>
          <cell r="L480">
            <v>587.48</v>
          </cell>
          <cell r="M480">
            <v>0.43726558293272488</v>
          </cell>
          <cell r="N480" t="str">
            <v>PL</v>
          </cell>
          <cell r="O480">
            <v>12958.039771615517</v>
          </cell>
          <cell r="P480"/>
          <cell r="Q480"/>
          <cell r="R480">
            <v>536589</v>
          </cell>
        </row>
        <row r="481">
          <cell r="A481">
            <v>1083612</v>
          </cell>
          <cell r="B481" t="str">
            <v>Uponor S-Press UP 110 akkumulátoros présgép</v>
          </cell>
          <cell r="C481">
            <v>669371</v>
          </cell>
          <cell r="D481" t="str">
            <v>db</v>
          </cell>
          <cell r="E481" t="str">
            <v/>
          </cell>
          <cell r="F481">
            <v>1</v>
          </cell>
          <cell r="G481">
            <v>1</v>
          </cell>
          <cell r="H481" t="str">
            <v>Szerszám</v>
          </cell>
          <cell r="I481" t="str">
            <v>Présszerszám</v>
          </cell>
          <cell r="J481" t="str">
            <v>Gép</v>
          </cell>
          <cell r="K481"/>
          <cell r="L481">
            <v>732.85</v>
          </cell>
          <cell r="M481">
            <v>0.43726962759004717</v>
          </cell>
          <cell r="N481" t="str">
            <v>PL</v>
          </cell>
          <cell r="O481">
            <v>15285.807483054594</v>
          </cell>
          <cell r="P481"/>
          <cell r="Q481"/>
          <cell r="R481">
            <v>669371</v>
          </cell>
        </row>
        <row r="482">
          <cell r="A482">
            <v>1083608</v>
          </cell>
          <cell r="B482" t="str">
            <v>Uponor S-Press UP 110 tartalék akkumulátor</v>
          </cell>
          <cell r="C482">
            <v>143530</v>
          </cell>
          <cell r="D482" t="str">
            <v>db</v>
          </cell>
          <cell r="E482" t="str">
            <v/>
          </cell>
          <cell r="F482">
            <v>1</v>
          </cell>
          <cell r="G482">
            <v>1</v>
          </cell>
          <cell r="H482" t="str">
            <v>Szerszám</v>
          </cell>
          <cell r="I482" t="str">
            <v>Présszerszám</v>
          </cell>
          <cell r="J482" t="str">
            <v>Aksi</v>
          </cell>
          <cell r="K482"/>
          <cell r="L482">
            <v>89.01</v>
          </cell>
          <cell r="M482">
            <v>0.68125140948112839</v>
          </cell>
          <cell r="N482" t="str">
            <v>PL</v>
          </cell>
          <cell r="O482">
            <v>1476.0369912586752</v>
          </cell>
          <cell r="P482"/>
          <cell r="Q482"/>
          <cell r="R482">
            <v>143530</v>
          </cell>
        </row>
        <row r="483">
          <cell r="A483">
            <v>1083610</v>
          </cell>
          <cell r="B483" t="str">
            <v>Uponor S-Press akkumulátor töltő (UP 110 és Mini2 szerszámokhoz)</v>
          </cell>
          <cell r="C483">
            <v>105247</v>
          </cell>
          <cell r="D483" t="str">
            <v>db</v>
          </cell>
          <cell r="E483" t="str">
            <v/>
          </cell>
          <cell r="F483">
            <v>1</v>
          </cell>
          <cell r="G483">
            <v>1</v>
          </cell>
          <cell r="H483" t="str">
            <v>Szerszám</v>
          </cell>
          <cell r="I483" t="str">
            <v>Présszerszám</v>
          </cell>
          <cell r="J483" t="str">
            <v>Töltő</v>
          </cell>
          <cell r="K483"/>
          <cell r="L483">
            <v>65.27</v>
          </cell>
          <cell r="M483">
            <v>0.6812457058491983</v>
          </cell>
          <cell r="N483" t="str">
            <v>MTO</v>
          </cell>
          <cell r="O483">
            <v>0</v>
          </cell>
          <cell r="P483"/>
          <cell r="Q483"/>
          <cell r="R483">
            <v>105247</v>
          </cell>
        </row>
        <row r="484">
          <cell r="A484">
            <v>1006950</v>
          </cell>
          <cell r="B484" t="str">
            <v>Uponor S-Press akkumulátor töltő (UP 75 és Mini szerszámokhoz)</v>
          </cell>
          <cell r="C484">
            <v>88225</v>
          </cell>
          <cell r="D484" t="str">
            <v>db</v>
          </cell>
          <cell r="E484" t="str">
            <v/>
          </cell>
          <cell r="F484">
            <v>1</v>
          </cell>
          <cell r="G484">
            <v>1</v>
          </cell>
          <cell r="H484" t="str">
            <v>Szerszám</v>
          </cell>
          <cell r="I484" t="str">
            <v>Présszerszám</v>
          </cell>
          <cell r="J484" t="str">
            <v>Töltő</v>
          </cell>
          <cell r="K484"/>
          <cell r="L484">
            <v>105.72</v>
          </cell>
          <cell r="M484">
            <v>0.38408944852300431</v>
          </cell>
          <cell r="N484" t="str">
            <v>MTO</v>
          </cell>
          <cell r="O484">
            <v>0</v>
          </cell>
          <cell r="P484"/>
          <cell r="Q484"/>
          <cell r="R484">
            <v>88225</v>
          </cell>
        </row>
        <row r="485">
          <cell r="A485">
            <v>1007084</v>
          </cell>
          <cell r="B485" t="str">
            <v>Uponor S-Press "U"-s préspofa 16</v>
          </cell>
          <cell r="C485">
            <v>44766</v>
          </cell>
          <cell r="D485" t="str">
            <v>db</v>
          </cell>
          <cell r="E485" t="str">
            <v/>
          </cell>
          <cell r="F485">
            <v>1</v>
          </cell>
          <cell r="G485">
            <v>1</v>
          </cell>
          <cell r="H485" t="str">
            <v>Szerszám</v>
          </cell>
          <cell r="I485" t="str">
            <v>Présszerszám</v>
          </cell>
          <cell r="J485" t="str">
            <v>Pofa</v>
          </cell>
          <cell r="K485"/>
          <cell r="L485">
            <v>47.41</v>
          </cell>
          <cell r="M485">
            <v>0.45565552183491309</v>
          </cell>
          <cell r="N485" t="str">
            <v>PL</v>
          </cell>
          <cell r="O485">
            <v>4723.3892328194706</v>
          </cell>
          <cell r="P485"/>
          <cell r="Q485"/>
          <cell r="R485">
            <v>44766</v>
          </cell>
        </row>
        <row r="486">
          <cell r="A486">
            <v>1007086</v>
          </cell>
          <cell r="B486" t="str">
            <v>Uponor S-Press "U"-s préspofa 20</v>
          </cell>
          <cell r="C486">
            <v>42153</v>
          </cell>
          <cell r="D486" t="str">
            <v>db</v>
          </cell>
          <cell r="E486" t="str">
            <v/>
          </cell>
          <cell r="F486">
            <v>1</v>
          </cell>
          <cell r="G486">
            <v>1</v>
          </cell>
          <cell r="H486" t="str">
            <v>Szerszám</v>
          </cell>
          <cell r="I486" t="str">
            <v>Présszerszám</v>
          </cell>
          <cell r="J486" t="str">
            <v>Pofa</v>
          </cell>
          <cell r="K486"/>
          <cell r="L486">
            <v>47.41</v>
          </cell>
          <cell r="M486">
            <v>0.42191244016942353</v>
          </cell>
          <cell r="N486" t="str">
            <v>PL</v>
          </cell>
          <cell r="O486">
            <v>5305.261578883963</v>
          </cell>
          <cell r="P486"/>
          <cell r="Q486"/>
          <cell r="R486">
            <v>42153</v>
          </cell>
        </row>
        <row r="487">
          <cell r="A487">
            <v>1007087</v>
          </cell>
          <cell r="B487" t="str">
            <v>Uponor S-Press "U"-s préspofa 25</v>
          </cell>
          <cell r="C487">
            <v>46727</v>
          </cell>
          <cell r="D487" t="str">
            <v>db</v>
          </cell>
          <cell r="E487" t="str">
            <v/>
          </cell>
          <cell r="F487">
            <v>1</v>
          </cell>
          <cell r="G487">
            <v>1</v>
          </cell>
          <cell r="H487" t="str">
            <v>Szerszám</v>
          </cell>
          <cell r="I487" t="str">
            <v>Présszerszám</v>
          </cell>
          <cell r="J487" t="str">
            <v>Pofa</v>
          </cell>
          <cell r="K487"/>
          <cell r="L487">
            <v>48.6</v>
          </cell>
          <cell r="M487">
            <v>0.46541037364583782</v>
          </cell>
          <cell r="N487" t="str">
            <v>PL</v>
          </cell>
          <cell r="O487">
            <v>5374.6927033274078</v>
          </cell>
          <cell r="P487"/>
          <cell r="Q487"/>
          <cell r="R487">
            <v>46727</v>
          </cell>
        </row>
        <row r="488">
          <cell r="A488">
            <v>1007088</v>
          </cell>
          <cell r="B488" t="str">
            <v>Uponor S-Press "U"-s préspofa 32</v>
          </cell>
          <cell r="C488">
            <v>46727</v>
          </cell>
          <cell r="D488" t="str">
            <v>db</v>
          </cell>
          <cell r="E488" t="str">
            <v/>
          </cell>
          <cell r="F488">
            <v>1</v>
          </cell>
          <cell r="G488">
            <v>1</v>
          </cell>
          <cell r="H488" t="str">
            <v>Szerszám</v>
          </cell>
          <cell r="I488" t="str">
            <v>Présszerszám</v>
          </cell>
          <cell r="J488" t="str">
            <v>Pofa</v>
          </cell>
          <cell r="K488"/>
          <cell r="L488">
            <v>48.6</v>
          </cell>
          <cell r="M488">
            <v>0.46541037364583782</v>
          </cell>
          <cell r="N488" t="str">
            <v>PL</v>
          </cell>
          <cell r="O488">
            <v>6334.5726848470722</v>
          </cell>
          <cell r="P488"/>
          <cell r="Q488"/>
          <cell r="R488">
            <v>46727</v>
          </cell>
        </row>
        <row r="489">
          <cell r="A489">
            <v>1015768</v>
          </cell>
          <cell r="B489" t="str">
            <v>Uponor S-Press "U"-s préspofa 40</v>
          </cell>
          <cell r="C489">
            <v>68276</v>
          </cell>
          <cell r="D489" t="str">
            <v>db</v>
          </cell>
          <cell r="E489" t="str">
            <v/>
          </cell>
          <cell r="F489">
            <v>1</v>
          </cell>
          <cell r="G489">
            <v>1</v>
          </cell>
          <cell r="H489" t="str">
            <v>Szerszám</v>
          </cell>
          <cell r="I489" t="str">
            <v>Présszerszám</v>
          </cell>
          <cell r="J489" t="str">
            <v>Pofa</v>
          </cell>
          <cell r="K489"/>
          <cell r="L489">
            <v>73.58</v>
          </cell>
          <cell r="M489">
            <v>0.44608405027015263</v>
          </cell>
          <cell r="N489" t="str">
            <v>PL</v>
          </cell>
          <cell r="O489">
            <v>5514.1141048938734</v>
          </cell>
          <cell r="P489"/>
          <cell r="Q489"/>
          <cell r="R489">
            <v>68276</v>
          </cell>
        </row>
        <row r="490">
          <cell r="A490">
            <v>1015792</v>
          </cell>
          <cell r="B490" t="str">
            <v>Uponor S-Press "U"-s préspofa 50</v>
          </cell>
          <cell r="C490">
            <v>72758</v>
          </cell>
          <cell r="D490" t="str">
            <v>db</v>
          </cell>
          <cell r="E490" t="str">
            <v/>
          </cell>
          <cell r="F490">
            <v>1</v>
          </cell>
          <cell r="G490">
            <v>1</v>
          </cell>
          <cell r="H490" t="str">
            <v>Szerszám</v>
          </cell>
          <cell r="I490" t="str">
            <v>Présszerszám</v>
          </cell>
          <cell r="J490" t="str">
            <v>Pofa</v>
          </cell>
          <cell r="K490"/>
          <cell r="L490">
            <v>73.58</v>
          </cell>
          <cell r="M490">
            <v>0.4802060889008074</v>
          </cell>
          <cell r="N490" t="str">
            <v>PL</v>
          </cell>
          <cell r="O490">
            <v>4643.5170324875298</v>
          </cell>
          <cell r="P490"/>
          <cell r="Q490"/>
          <cell r="R490">
            <v>72758</v>
          </cell>
        </row>
        <row r="491">
          <cell r="A491">
            <v>1046541</v>
          </cell>
          <cell r="B491" t="str">
            <v>Uponor S-Press láncos "U"-s  préspofa 63</v>
          </cell>
          <cell r="C491">
            <v>311256</v>
          </cell>
          <cell r="D491" t="str">
            <v>db</v>
          </cell>
          <cell r="E491"/>
          <cell r="F491">
            <v>1</v>
          </cell>
          <cell r="G491">
            <v>1</v>
          </cell>
          <cell r="H491" t="str">
            <v>Szerszám</v>
          </cell>
          <cell r="I491" t="str">
            <v>Présszerszám</v>
          </cell>
          <cell r="J491" t="str">
            <v>Pofa</v>
          </cell>
          <cell r="K491"/>
          <cell r="L491">
            <v>391.19</v>
          </cell>
          <cell r="M491">
            <v>0.35401539325283948</v>
          </cell>
          <cell r="N491" t="str">
            <v>PL</v>
          </cell>
          <cell r="O491">
            <v>2791.313679540875</v>
          </cell>
          <cell r="P491"/>
          <cell r="Q491"/>
          <cell r="R491">
            <v>311256</v>
          </cell>
        </row>
        <row r="492">
          <cell r="A492">
            <v>1046542</v>
          </cell>
          <cell r="B492" t="str">
            <v>Uponor S-Press láncos "U"-s  préspofa 75</v>
          </cell>
          <cell r="C492">
            <v>349903</v>
          </cell>
          <cell r="D492" t="str">
            <v>db</v>
          </cell>
          <cell r="E492"/>
          <cell r="F492">
            <v>1</v>
          </cell>
          <cell r="G492">
            <v>1</v>
          </cell>
          <cell r="H492" t="str">
            <v>Szerszám</v>
          </cell>
          <cell r="I492" t="str">
            <v>Présszerszám</v>
          </cell>
          <cell r="J492" t="str">
            <v>Pofa</v>
          </cell>
          <cell r="K492"/>
          <cell r="L492">
            <v>467.32</v>
          </cell>
          <cell r="M492">
            <v>0.31353427361834785</v>
          </cell>
          <cell r="N492" t="str">
            <v>PL</v>
          </cell>
          <cell r="O492">
            <v>768.22370920000003</v>
          </cell>
          <cell r="P492"/>
          <cell r="Q492"/>
          <cell r="R492">
            <v>349903</v>
          </cell>
        </row>
        <row r="493">
          <cell r="A493">
            <v>1046543</v>
          </cell>
          <cell r="B493" t="str">
            <v>Uponor S-Press láncos "U"-s  préspofa 90</v>
          </cell>
          <cell r="C493">
            <v>417837</v>
          </cell>
          <cell r="D493" t="str">
            <v>db</v>
          </cell>
          <cell r="E493"/>
          <cell r="F493">
            <v>1</v>
          </cell>
          <cell r="G493">
            <v>1</v>
          </cell>
          <cell r="H493" t="str">
            <v>Szerszám</v>
          </cell>
          <cell r="I493" t="str">
            <v>Présszerszám</v>
          </cell>
          <cell r="J493" t="str">
            <v>Pofa</v>
          </cell>
          <cell r="K493"/>
          <cell r="L493">
            <v>507.29</v>
          </cell>
          <cell r="M493">
            <v>0.37597561131939472</v>
          </cell>
          <cell r="N493" t="str">
            <v>PL</v>
          </cell>
          <cell r="O493">
            <v>907.93618949999995</v>
          </cell>
          <cell r="P493"/>
          <cell r="Q493"/>
          <cell r="R493">
            <v>417837</v>
          </cell>
        </row>
        <row r="494">
          <cell r="A494">
            <v>1046544</v>
          </cell>
          <cell r="B494" t="str">
            <v>Uponor S-Press láncos "U"-s  préspofa 110</v>
          </cell>
          <cell r="C494">
            <v>442998</v>
          </cell>
          <cell r="D494" t="str">
            <v>db</v>
          </cell>
          <cell r="E494"/>
          <cell r="F494">
            <v>1</v>
          </cell>
          <cell r="G494">
            <v>1</v>
          </cell>
          <cell r="H494" t="str">
            <v>Szerszám</v>
          </cell>
          <cell r="I494" t="str">
            <v>Présszerszám</v>
          </cell>
          <cell r="J494" t="str">
            <v>Pofa</v>
          </cell>
          <cell r="K494"/>
          <cell r="L494">
            <v>548.6</v>
          </cell>
          <cell r="M494">
            <v>0.36348858788709792</v>
          </cell>
          <cell r="N494" t="str">
            <v>PL</v>
          </cell>
          <cell r="O494">
            <v>0</v>
          </cell>
          <cell r="P494"/>
          <cell r="Q494"/>
          <cell r="R494">
            <v>442998</v>
          </cell>
        </row>
        <row r="495">
          <cell r="A495">
            <v>1046545</v>
          </cell>
          <cell r="B495" t="str">
            <v>Uponor S-Press közbetét láncos préspofákhoz (63-110mm)</v>
          </cell>
          <cell r="C495">
            <v>172970</v>
          </cell>
          <cell r="D495" t="str">
            <v>db</v>
          </cell>
          <cell r="E495"/>
          <cell r="F495">
            <v>1</v>
          </cell>
          <cell r="G495">
            <v>1</v>
          </cell>
          <cell r="H495" t="str">
            <v>Szerszám</v>
          </cell>
          <cell r="I495" t="str">
            <v>Présszerszám</v>
          </cell>
          <cell r="J495" t="str">
            <v>Pofa</v>
          </cell>
          <cell r="K495"/>
          <cell r="L495">
            <v>169.69</v>
          </cell>
          <cell r="M495">
            <v>0.49575962035868204</v>
          </cell>
          <cell r="N495" t="str">
            <v>PL</v>
          </cell>
          <cell r="O495">
            <v>1634.8629292762009</v>
          </cell>
          <cell r="P495"/>
          <cell r="Q495"/>
          <cell r="R495">
            <v>172970</v>
          </cell>
        </row>
        <row r="496">
          <cell r="A496">
            <v>1119058</v>
          </cell>
          <cell r="B496" t="str">
            <v>Uponor INOX cső 15x1,0 6M</v>
          </cell>
          <cell r="C496">
            <v>2338</v>
          </cell>
          <cell r="D496" t="str">
            <v>m</v>
          </cell>
          <cell r="E496"/>
          <cell r="F496">
            <v>6</v>
          </cell>
          <cell r="G496">
            <v>1014</v>
          </cell>
          <cell r="H496" t="str">
            <v>Rozsdamentes</v>
          </cell>
          <cell r="I496" t="str">
            <v>Cső</v>
          </cell>
          <cell r="J496" t="str">
            <v>Szálas</v>
          </cell>
          <cell r="K496" t="str">
            <v>INOX</v>
          </cell>
          <cell r="L496">
            <v>2.5</v>
          </cell>
          <cell r="M496">
            <v>0.45039881721013597</v>
          </cell>
          <cell r="N496" t="str">
            <v>PL</v>
          </cell>
          <cell r="O496">
            <v>0</v>
          </cell>
          <cell r="P496"/>
          <cell r="Q496"/>
          <cell r="R496">
            <v>2338</v>
          </cell>
        </row>
        <row r="497">
          <cell r="A497">
            <v>1119059</v>
          </cell>
          <cell r="B497" t="str">
            <v>Uponor INOX cső 18x1,0 6M</v>
          </cell>
          <cell r="C497">
            <v>2703</v>
          </cell>
          <cell r="D497" t="str">
            <v>m</v>
          </cell>
          <cell r="E497"/>
          <cell r="F497">
            <v>6</v>
          </cell>
          <cell r="G497">
            <v>1014</v>
          </cell>
          <cell r="H497" t="str">
            <v>Rozsdamentes</v>
          </cell>
          <cell r="I497" t="str">
            <v>Cső</v>
          </cell>
          <cell r="J497" t="str">
            <v>Szálas</v>
          </cell>
          <cell r="K497" t="str">
            <v>INOX</v>
          </cell>
          <cell r="L497">
            <v>2.89</v>
          </cell>
          <cell r="M497">
            <v>0.45045412298953602</v>
          </cell>
          <cell r="N497" t="str">
            <v>PL</v>
          </cell>
          <cell r="O497">
            <v>0</v>
          </cell>
          <cell r="P497"/>
          <cell r="Q497"/>
          <cell r="R497">
            <v>2703</v>
          </cell>
        </row>
        <row r="498">
          <cell r="A498">
            <v>1119060</v>
          </cell>
          <cell r="B498" t="str">
            <v>Uponor INOX cső 22x1,2 6M</v>
          </cell>
          <cell r="C498">
            <v>4452</v>
          </cell>
          <cell r="D498" t="str">
            <v>m</v>
          </cell>
          <cell r="E498"/>
          <cell r="F498">
            <v>6</v>
          </cell>
          <cell r="G498">
            <v>762</v>
          </cell>
          <cell r="H498" t="str">
            <v>Rozsdamentes</v>
          </cell>
          <cell r="I498" t="str">
            <v>Cső</v>
          </cell>
          <cell r="J498" t="str">
            <v>Szálas</v>
          </cell>
          <cell r="K498" t="str">
            <v>INOX</v>
          </cell>
          <cell r="L498">
            <v>4.75</v>
          </cell>
          <cell r="M498">
            <v>0.4516086311345161</v>
          </cell>
          <cell r="N498" t="str">
            <v>PL</v>
          </cell>
          <cell r="O498">
            <v>0</v>
          </cell>
          <cell r="P498"/>
          <cell r="Q498"/>
          <cell r="R498">
            <v>4452</v>
          </cell>
        </row>
        <row r="499">
          <cell r="A499">
            <v>1119061</v>
          </cell>
          <cell r="B499" t="str">
            <v>Uponor INOX cső 28x1,2 6M</v>
          </cell>
          <cell r="C499">
            <v>5215</v>
          </cell>
          <cell r="D499" t="str">
            <v>m</v>
          </cell>
          <cell r="E499"/>
          <cell r="F499">
            <v>6</v>
          </cell>
          <cell r="G499">
            <v>546</v>
          </cell>
          <cell r="H499" t="str">
            <v>Rozsdamentes</v>
          </cell>
          <cell r="I499" t="str">
            <v>Cső</v>
          </cell>
          <cell r="J499" t="str">
            <v>Szálas</v>
          </cell>
          <cell r="K499" t="str">
            <v>INOX</v>
          </cell>
          <cell r="L499">
            <v>5.57</v>
          </cell>
          <cell r="M499">
            <v>0.45102440352289541</v>
          </cell>
          <cell r="N499" t="str">
            <v>PL</v>
          </cell>
          <cell r="O499">
            <v>0</v>
          </cell>
          <cell r="P499"/>
          <cell r="Q499"/>
          <cell r="R499">
            <v>5215</v>
          </cell>
        </row>
        <row r="500">
          <cell r="A500">
            <v>1119062</v>
          </cell>
          <cell r="B500" t="str">
            <v>Uponor INOX cső 35x1,5 6M</v>
          </cell>
          <cell r="C500">
            <v>8067</v>
          </cell>
          <cell r="D500" t="str">
            <v>m</v>
          </cell>
          <cell r="E500"/>
          <cell r="F500">
            <v>6</v>
          </cell>
          <cell r="G500">
            <v>546</v>
          </cell>
          <cell r="H500" t="str">
            <v>Rozsdamentes</v>
          </cell>
          <cell r="I500" t="str">
            <v>Cső</v>
          </cell>
          <cell r="J500" t="str">
            <v>Szálas</v>
          </cell>
          <cell r="K500" t="str">
            <v>INOX</v>
          </cell>
          <cell r="L500">
            <v>8.61</v>
          </cell>
          <cell r="M500">
            <v>0.4514158553230263</v>
          </cell>
          <cell r="N500" t="str">
            <v>PL</v>
          </cell>
          <cell r="O500">
            <v>0</v>
          </cell>
          <cell r="P500"/>
          <cell r="Q500"/>
          <cell r="R500">
            <v>8067</v>
          </cell>
        </row>
        <row r="501">
          <cell r="A501">
            <v>1119063</v>
          </cell>
          <cell r="B501" t="str">
            <v>Uponor INOX cső 42x1,5 6M</v>
          </cell>
          <cell r="C501">
            <v>9162</v>
          </cell>
          <cell r="D501" t="str">
            <v>m</v>
          </cell>
          <cell r="E501"/>
          <cell r="F501">
            <v>6</v>
          </cell>
          <cell r="G501">
            <v>366</v>
          </cell>
          <cell r="H501" t="str">
            <v>Rozsdamentes</v>
          </cell>
          <cell r="I501" t="str">
            <v>Cső</v>
          </cell>
          <cell r="J501" t="str">
            <v>Szálas</v>
          </cell>
          <cell r="K501" t="str">
            <v>INOX</v>
          </cell>
          <cell r="L501">
            <v>10.210000000000001</v>
          </cell>
          <cell r="M501">
            <v>0.42722030812690726</v>
          </cell>
          <cell r="N501" t="str">
            <v>PL</v>
          </cell>
          <cell r="O501">
            <v>0</v>
          </cell>
          <cell r="P501"/>
          <cell r="Q501"/>
          <cell r="R501">
            <v>9162</v>
          </cell>
        </row>
        <row r="502">
          <cell r="A502">
            <v>1119064</v>
          </cell>
          <cell r="B502" t="str">
            <v>Uponor INOX cső 54x1,5 6M</v>
          </cell>
          <cell r="C502">
            <v>12271</v>
          </cell>
          <cell r="D502" t="str">
            <v>m</v>
          </cell>
          <cell r="E502"/>
          <cell r="F502">
            <v>6</v>
          </cell>
          <cell r="G502">
            <v>366</v>
          </cell>
          <cell r="H502" t="str">
            <v>Rozsdamentes</v>
          </cell>
          <cell r="I502" t="str">
            <v>Cső</v>
          </cell>
          <cell r="J502" t="str">
            <v>Szálas</v>
          </cell>
          <cell r="K502" t="str">
            <v>INOX</v>
          </cell>
          <cell r="L502">
            <v>13.1</v>
          </cell>
          <cell r="M502">
            <v>0.45128921501910524</v>
          </cell>
          <cell r="N502" t="str">
            <v>PL</v>
          </cell>
          <cell r="O502">
            <v>0</v>
          </cell>
          <cell r="P502"/>
          <cell r="Q502"/>
          <cell r="R502">
            <v>12271</v>
          </cell>
        </row>
        <row r="503">
          <cell r="A503">
            <v>1119065</v>
          </cell>
          <cell r="B503" t="str">
            <v>Uponor INOX könyök 15-15</v>
          </cell>
          <cell r="C503">
            <v>1832</v>
          </cell>
          <cell r="D503" t="str">
            <v>db</v>
          </cell>
          <cell r="E503"/>
          <cell r="F503">
            <v>10</v>
          </cell>
          <cell r="G503">
            <v>100</v>
          </cell>
          <cell r="H503" t="str">
            <v>Rozsdamentes</v>
          </cell>
          <cell r="I503" t="str">
            <v>Idom</v>
          </cell>
          <cell r="J503" t="str">
            <v>könyök</v>
          </cell>
          <cell r="K503" t="str">
            <v>INOX</v>
          </cell>
          <cell r="L503">
            <v>2.04</v>
          </cell>
          <cell r="M503">
            <v>0.42765636826639464</v>
          </cell>
          <cell r="N503" t="str">
            <v>PL</v>
          </cell>
          <cell r="O503">
            <v>0</v>
          </cell>
          <cell r="P503"/>
          <cell r="Q503"/>
          <cell r="R503">
            <v>1832</v>
          </cell>
        </row>
        <row r="504">
          <cell r="A504">
            <v>1119066</v>
          </cell>
          <cell r="B504" t="str">
            <v>Uponor INOX könyök 18-18</v>
          </cell>
          <cell r="C504">
            <v>2171</v>
          </cell>
          <cell r="D504" t="str">
            <v>db</v>
          </cell>
          <cell r="E504"/>
          <cell r="F504">
            <v>10</v>
          </cell>
          <cell r="G504">
            <v>80</v>
          </cell>
          <cell r="H504" t="str">
            <v>Rozsdamentes</v>
          </cell>
          <cell r="I504" t="str">
            <v>Idom</v>
          </cell>
          <cell r="J504" t="str">
            <v>könyök</v>
          </cell>
          <cell r="K504" t="str">
            <v>INOX</v>
          </cell>
          <cell r="L504">
            <v>2.42</v>
          </cell>
          <cell r="M504">
            <v>0.42706190544859701</v>
          </cell>
          <cell r="N504" t="str">
            <v>PL</v>
          </cell>
          <cell r="O504">
            <v>0</v>
          </cell>
          <cell r="P504"/>
          <cell r="Q504"/>
          <cell r="R504">
            <v>2171</v>
          </cell>
        </row>
        <row r="505">
          <cell r="A505">
            <v>1119067</v>
          </cell>
          <cell r="B505" t="str">
            <v>Uponor INOX könyök 22-22</v>
          </cell>
          <cell r="C505">
            <v>2487</v>
          </cell>
          <cell r="D505" t="str">
            <v>db</v>
          </cell>
          <cell r="E505"/>
          <cell r="F505">
            <v>10</v>
          </cell>
          <cell r="G505">
            <v>60</v>
          </cell>
          <cell r="H505" t="str">
            <v>Rozsdamentes</v>
          </cell>
          <cell r="I505" t="str">
            <v>Idom</v>
          </cell>
          <cell r="J505" t="str">
            <v>könyök</v>
          </cell>
          <cell r="K505" t="str">
            <v>INOX</v>
          </cell>
          <cell r="L505">
            <v>2.77</v>
          </cell>
          <cell r="M505">
            <v>0.42752550767114017</v>
          </cell>
          <cell r="N505" t="str">
            <v>PL</v>
          </cell>
          <cell r="O505">
            <v>0</v>
          </cell>
          <cell r="P505"/>
          <cell r="Q505"/>
          <cell r="R505">
            <v>2487</v>
          </cell>
        </row>
        <row r="506">
          <cell r="A506">
            <v>1119068</v>
          </cell>
          <cell r="B506" t="str">
            <v>Uponor INOX könyök 28-28</v>
          </cell>
          <cell r="C506">
            <v>3150</v>
          </cell>
          <cell r="D506" t="str">
            <v>db</v>
          </cell>
          <cell r="E506"/>
          <cell r="F506">
            <v>10</v>
          </cell>
          <cell r="G506">
            <v>30</v>
          </cell>
          <cell r="H506" t="str">
            <v>Rozsdamentes</v>
          </cell>
          <cell r="I506" t="str">
            <v>Idom</v>
          </cell>
          <cell r="J506" t="str">
            <v>könyök</v>
          </cell>
          <cell r="K506" t="str">
            <v>INOX</v>
          </cell>
          <cell r="L506">
            <v>3.51</v>
          </cell>
          <cell r="M506">
            <v>0.42727159943833837</v>
          </cell>
          <cell r="N506" t="str">
            <v>PL</v>
          </cell>
          <cell r="O506">
            <v>0</v>
          </cell>
          <cell r="P506"/>
          <cell r="Q506"/>
          <cell r="R506">
            <v>3150</v>
          </cell>
        </row>
        <row r="507">
          <cell r="A507">
            <v>1119069</v>
          </cell>
          <cell r="B507" t="str">
            <v>Uponor INOX könyök 35-35</v>
          </cell>
          <cell r="C507">
            <v>4957</v>
          </cell>
          <cell r="D507" t="str">
            <v>db</v>
          </cell>
          <cell r="E507"/>
          <cell r="F507">
            <v>10</v>
          </cell>
          <cell r="G507">
            <v>20</v>
          </cell>
          <cell r="H507" t="str">
            <v>Rozsdamentes</v>
          </cell>
          <cell r="I507" t="str">
            <v>Idom</v>
          </cell>
          <cell r="J507" t="str">
            <v>könyök</v>
          </cell>
          <cell r="K507" t="str">
            <v>INOX</v>
          </cell>
          <cell r="L507">
            <v>5.52</v>
          </cell>
          <cell r="M507">
            <v>0.42763599267281693</v>
          </cell>
          <cell r="N507" t="str">
            <v>PL</v>
          </cell>
          <cell r="O507">
            <v>0</v>
          </cell>
          <cell r="P507"/>
          <cell r="Q507"/>
          <cell r="R507">
            <v>4957</v>
          </cell>
        </row>
        <row r="508">
          <cell r="A508">
            <v>1119070</v>
          </cell>
          <cell r="B508" t="str">
            <v>Uponor INOX könyök 42-42</v>
          </cell>
          <cell r="C508">
            <v>9087</v>
          </cell>
          <cell r="D508" t="str">
            <v>db</v>
          </cell>
          <cell r="E508"/>
          <cell r="F508">
            <v>2</v>
          </cell>
          <cell r="G508">
            <v>8</v>
          </cell>
          <cell r="H508" t="str">
            <v>Rozsdamentes</v>
          </cell>
          <cell r="I508" t="str">
            <v>Idom</v>
          </cell>
          <cell r="J508" t="str">
            <v>könyök</v>
          </cell>
          <cell r="K508" t="str">
            <v>INOX</v>
          </cell>
          <cell r="L508">
            <v>10.130000000000001</v>
          </cell>
          <cell r="M508">
            <v>0.42701787445255091</v>
          </cell>
          <cell r="N508" t="str">
            <v>PL</v>
          </cell>
          <cell r="O508">
            <v>0</v>
          </cell>
          <cell r="P508"/>
          <cell r="Q508"/>
          <cell r="R508">
            <v>9087</v>
          </cell>
        </row>
        <row r="509">
          <cell r="A509">
            <v>1119071</v>
          </cell>
          <cell r="B509" t="str">
            <v>Uponor INOX könyök 54-54</v>
          </cell>
          <cell r="C509">
            <v>12941</v>
          </cell>
          <cell r="D509" t="str">
            <v>db</v>
          </cell>
          <cell r="E509"/>
          <cell r="F509">
            <v>2</v>
          </cell>
          <cell r="G509">
            <v>4</v>
          </cell>
          <cell r="H509" t="str">
            <v>Rozsdamentes</v>
          </cell>
          <cell r="I509" t="str">
            <v>Idom</v>
          </cell>
          <cell r="J509" t="str">
            <v>könyök</v>
          </cell>
          <cell r="K509" t="str">
            <v>INOX</v>
          </cell>
          <cell r="L509">
            <v>13.82</v>
          </cell>
          <cell r="M509">
            <v>0.45110109718530111</v>
          </cell>
          <cell r="N509" t="str">
            <v>PL</v>
          </cell>
          <cell r="O509">
            <v>0</v>
          </cell>
          <cell r="P509"/>
          <cell r="Q509"/>
          <cell r="R509">
            <v>12941</v>
          </cell>
        </row>
        <row r="510">
          <cell r="A510">
            <v>1119072</v>
          </cell>
          <cell r="B510" t="str">
            <v>Uponor INOX KB könyök 15-15</v>
          </cell>
          <cell r="C510">
            <v>1856</v>
          </cell>
          <cell r="D510" t="str">
            <v>db</v>
          </cell>
          <cell r="E510"/>
          <cell r="F510">
            <v>10</v>
          </cell>
          <cell r="G510">
            <v>100</v>
          </cell>
          <cell r="H510" t="str">
            <v>Rozsdamentes</v>
          </cell>
          <cell r="I510" t="str">
            <v>Idom</v>
          </cell>
          <cell r="J510" t="str">
            <v>könyök</v>
          </cell>
          <cell r="K510" t="str">
            <v>INOX</v>
          </cell>
          <cell r="L510">
            <v>2.0699999999999998</v>
          </cell>
          <cell r="M510">
            <v>0.42674938355586345</v>
          </cell>
          <cell r="N510" t="str">
            <v>PL</v>
          </cell>
          <cell r="O510">
            <v>0</v>
          </cell>
          <cell r="P510"/>
          <cell r="Q510"/>
          <cell r="R510">
            <v>1856</v>
          </cell>
        </row>
        <row r="511">
          <cell r="A511">
            <v>1119073</v>
          </cell>
          <cell r="B511" t="str">
            <v>Uponor INOX KB könyök 18-18</v>
          </cell>
          <cell r="C511">
            <v>2188</v>
          </cell>
          <cell r="D511" t="str">
            <v>db</v>
          </cell>
          <cell r="E511"/>
          <cell r="F511">
            <v>10</v>
          </cell>
          <cell r="G511">
            <v>80</v>
          </cell>
          <cell r="H511" t="str">
            <v>Rozsdamentes</v>
          </cell>
          <cell r="I511" t="str">
            <v>Idom</v>
          </cell>
          <cell r="J511" t="str">
            <v>könyök</v>
          </cell>
          <cell r="K511" t="str">
            <v>INOX</v>
          </cell>
          <cell r="L511">
            <v>2.27</v>
          </cell>
          <cell r="M511">
            <v>0.46675020596465544</v>
          </cell>
          <cell r="N511" t="str">
            <v>PL</v>
          </cell>
          <cell r="O511">
            <v>0</v>
          </cell>
          <cell r="P511"/>
          <cell r="Q511"/>
          <cell r="R511">
            <v>2188</v>
          </cell>
        </row>
        <row r="512">
          <cell r="A512">
            <v>1119074</v>
          </cell>
          <cell r="B512" t="str">
            <v>Uponor INOX KB könyök 22-22</v>
          </cell>
          <cell r="C512">
            <v>2478</v>
          </cell>
          <cell r="D512" t="str">
            <v>db</v>
          </cell>
          <cell r="E512"/>
          <cell r="F512">
            <v>10</v>
          </cell>
          <cell r="G512">
            <v>60</v>
          </cell>
          <cell r="H512" t="str">
            <v>Rozsdamentes</v>
          </cell>
          <cell r="I512" t="str">
            <v>Idom</v>
          </cell>
          <cell r="J512" t="str">
            <v>könyök</v>
          </cell>
          <cell r="K512" t="str">
            <v>INOX</v>
          </cell>
          <cell r="L512">
            <v>2.76</v>
          </cell>
          <cell r="M512">
            <v>0.42752050356722227</v>
          </cell>
          <cell r="N512" t="str">
            <v>PL</v>
          </cell>
          <cell r="O512">
            <v>0</v>
          </cell>
          <cell r="P512"/>
          <cell r="Q512"/>
          <cell r="R512">
            <v>2478</v>
          </cell>
        </row>
        <row r="513">
          <cell r="A513">
            <v>1119075</v>
          </cell>
          <cell r="B513" t="str">
            <v>Uponor INOX KB könyök 28-28</v>
          </cell>
          <cell r="C513">
            <v>3226</v>
          </cell>
          <cell r="D513" t="str">
            <v>db</v>
          </cell>
          <cell r="E513"/>
          <cell r="F513">
            <v>10</v>
          </cell>
          <cell r="G513">
            <v>30</v>
          </cell>
          <cell r="H513" t="str">
            <v>Rozsdamentes</v>
          </cell>
          <cell r="I513" t="str">
            <v>Idom</v>
          </cell>
          <cell r="J513" t="str">
            <v>könyök</v>
          </cell>
          <cell r="K513" t="str">
            <v>INOX</v>
          </cell>
          <cell r="L513">
            <v>3.45</v>
          </cell>
          <cell r="M513">
            <v>0.45032385610646963</v>
          </cell>
          <cell r="N513" t="str">
            <v>PL</v>
          </cell>
          <cell r="O513">
            <v>0</v>
          </cell>
          <cell r="P513"/>
          <cell r="Q513"/>
          <cell r="R513">
            <v>3226</v>
          </cell>
        </row>
        <row r="514">
          <cell r="A514">
            <v>1119076</v>
          </cell>
          <cell r="B514" t="str">
            <v>Uponor INOX KB könyök 35-35</v>
          </cell>
          <cell r="C514">
            <v>4858</v>
          </cell>
          <cell r="D514" t="str">
            <v>db</v>
          </cell>
          <cell r="E514"/>
          <cell r="F514">
            <v>10</v>
          </cell>
          <cell r="G514">
            <v>20</v>
          </cell>
          <cell r="H514" t="str">
            <v>Rozsdamentes</v>
          </cell>
          <cell r="I514" t="str">
            <v>Idom</v>
          </cell>
          <cell r="J514" t="str">
            <v>könyök</v>
          </cell>
          <cell r="K514" t="str">
            <v>INOX</v>
          </cell>
          <cell r="L514">
            <v>5.41</v>
          </cell>
          <cell r="M514">
            <v>0.42761016643785765</v>
          </cell>
          <cell r="N514" t="str">
            <v>PL</v>
          </cell>
          <cell r="O514">
            <v>0</v>
          </cell>
          <cell r="P514"/>
          <cell r="Q514"/>
          <cell r="R514">
            <v>4858</v>
          </cell>
        </row>
        <row r="515">
          <cell r="A515">
            <v>1119077</v>
          </cell>
          <cell r="B515" t="str">
            <v>Uponor INOX KB könyök 42-42</v>
          </cell>
          <cell r="C515">
            <v>9030</v>
          </cell>
          <cell r="D515" t="str">
            <v>db</v>
          </cell>
          <cell r="E515"/>
          <cell r="F515">
            <v>2</v>
          </cell>
          <cell r="G515">
            <v>8</v>
          </cell>
          <cell r="H515" t="str">
            <v>Rozsdamentes</v>
          </cell>
          <cell r="I515" t="str">
            <v>Idom</v>
          </cell>
          <cell r="J515" t="str">
            <v>könyök</v>
          </cell>
          <cell r="K515" t="str">
            <v>INOX</v>
          </cell>
          <cell r="L515">
            <v>9.64</v>
          </cell>
          <cell r="M515">
            <v>0.45129181262031226</v>
          </cell>
          <cell r="N515" t="str">
            <v>PL</v>
          </cell>
          <cell r="O515">
            <v>0</v>
          </cell>
          <cell r="P515"/>
          <cell r="Q515"/>
          <cell r="R515">
            <v>9030</v>
          </cell>
        </row>
        <row r="516">
          <cell r="A516">
            <v>1119078</v>
          </cell>
          <cell r="B516" t="str">
            <v>Uponor INOX KB könyök 54-54</v>
          </cell>
          <cell r="C516">
            <v>12569</v>
          </cell>
          <cell r="D516" t="str">
            <v>db</v>
          </cell>
          <cell r="E516"/>
          <cell r="F516">
            <v>2</v>
          </cell>
          <cell r="G516">
            <v>4</v>
          </cell>
          <cell r="H516" t="str">
            <v>Rozsdamentes</v>
          </cell>
          <cell r="I516" t="str">
            <v>Idom</v>
          </cell>
          <cell r="J516" t="str">
            <v>könyök</v>
          </cell>
          <cell r="K516" t="str">
            <v>INOX</v>
          </cell>
          <cell r="L516">
            <v>13.42</v>
          </cell>
          <cell r="M516">
            <v>0.45121283388758149</v>
          </cell>
          <cell r="N516" t="str">
            <v>PL</v>
          </cell>
          <cell r="O516">
            <v>0</v>
          </cell>
          <cell r="P516"/>
          <cell r="Q516"/>
          <cell r="R516">
            <v>12569</v>
          </cell>
        </row>
        <row r="517">
          <cell r="A517">
            <v>1119079</v>
          </cell>
          <cell r="B517" t="str">
            <v>Uponor INOX könyök 45° 15-15</v>
          </cell>
          <cell r="C517">
            <v>2586</v>
          </cell>
          <cell r="D517" t="str">
            <v>db</v>
          </cell>
          <cell r="E517"/>
          <cell r="F517">
            <v>10</v>
          </cell>
          <cell r="G517">
            <v>100</v>
          </cell>
          <cell r="H517" t="str">
            <v>Rozsdamentes</v>
          </cell>
          <cell r="I517" t="str">
            <v>Idom</v>
          </cell>
          <cell r="J517" t="str">
            <v>45°</v>
          </cell>
          <cell r="K517" t="str">
            <v>INOX</v>
          </cell>
          <cell r="L517">
            <v>2.76</v>
          </cell>
          <cell r="M517">
            <v>0.45142916003077205</v>
          </cell>
          <cell r="N517" t="str">
            <v>PL</v>
          </cell>
          <cell r="O517">
            <v>0</v>
          </cell>
          <cell r="P517"/>
          <cell r="Q517"/>
          <cell r="R517">
            <v>2586</v>
          </cell>
        </row>
        <row r="518">
          <cell r="A518">
            <v>1119080</v>
          </cell>
          <cell r="B518" t="str">
            <v>Uponor INOX könyök 45° 18-18</v>
          </cell>
          <cell r="C518">
            <v>2760</v>
          </cell>
          <cell r="D518" t="str">
            <v>db</v>
          </cell>
          <cell r="E518"/>
          <cell r="F518">
            <v>10</v>
          </cell>
          <cell r="G518">
            <v>100</v>
          </cell>
          <cell r="H518" t="str">
            <v>Rozsdamentes</v>
          </cell>
          <cell r="I518" t="str">
            <v>Idom</v>
          </cell>
          <cell r="J518" t="str">
            <v>45°</v>
          </cell>
          <cell r="K518" t="str">
            <v>INOX</v>
          </cell>
          <cell r="L518">
            <v>2.95</v>
          </cell>
          <cell r="M518">
            <v>0.45062980901159844</v>
          </cell>
          <cell r="N518" t="str">
            <v>PL</v>
          </cell>
          <cell r="O518">
            <v>0</v>
          </cell>
          <cell r="P518"/>
          <cell r="Q518"/>
          <cell r="R518">
            <v>2760</v>
          </cell>
        </row>
        <row r="519">
          <cell r="A519">
            <v>1119081</v>
          </cell>
          <cell r="B519" t="str">
            <v>Uponor INOX könyök 45° 22-22</v>
          </cell>
          <cell r="C519">
            <v>3216</v>
          </cell>
          <cell r="D519" t="str">
            <v>db</v>
          </cell>
          <cell r="E519"/>
          <cell r="F519">
            <v>10</v>
          </cell>
          <cell r="G519">
            <v>60</v>
          </cell>
          <cell r="H519" t="str">
            <v>Rozsdamentes</v>
          </cell>
          <cell r="I519" t="str">
            <v>Idom</v>
          </cell>
          <cell r="J519" t="str">
            <v>45°</v>
          </cell>
          <cell r="K519" t="str">
            <v>INOX</v>
          </cell>
          <cell r="L519">
            <v>3.44</v>
          </cell>
          <cell r="M519">
            <v>0.45021288248162983</v>
          </cell>
          <cell r="N519" t="str">
            <v>PL</v>
          </cell>
          <cell r="O519">
            <v>0</v>
          </cell>
          <cell r="P519"/>
          <cell r="Q519"/>
          <cell r="R519">
            <v>3216</v>
          </cell>
        </row>
        <row r="520">
          <cell r="A520">
            <v>1119082</v>
          </cell>
          <cell r="B520" t="str">
            <v>Uponor INOX könyök 45° 28-28</v>
          </cell>
          <cell r="C520">
            <v>3746</v>
          </cell>
          <cell r="D520" t="str">
            <v>db</v>
          </cell>
          <cell r="E520"/>
          <cell r="F520">
            <v>10</v>
          </cell>
          <cell r="G520">
            <v>40</v>
          </cell>
          <cell r="H520" t="str">
            <v>Rozsdamentes</v>
          </cell>
          <cell r="I520" t="str">
            <v>Idom</v>
          </cell>
          <cell r="J520" t="str">
            <v>45°</v>
          </cell>
          <cell r="K520" t="str">
            <v>INOX</v>
          </cell>
          <cell r="L520">
            <v>4</v>
          </cell>
          <cell r="M520">
            <v>0.45116174463952918</v>
          </cell>
          <cell r="N520" t="str">
            <v>PL</v>
          </cell>
          <cell r="O520">
            <v>0</v>
          </cell>
          <cell r="P520"/>
          <cell r="Q520"/>
          <cell r="R520">
            <v>3746</v>
          </cell>
        </row>
        <row r="521">
          <cell r="A521">
            <v>1119083</v>
          </cell>
          <cell r="B521" t="str">
            <v>Uponor INOX könyök 45° 35-35</v>
          </cell>
          <cell r="C521">
            <v>4626</v>
          </cell>
          <cell r="D521" t="str">
            <v>db</v>
          </cell>
          <cell r="E521"/>
          <cell r="F521">
            <v>10</v>
          </cell>
          <cell r="G521">
            <v>20</v>
          </cell>
          <cell r="H521" t="str">
            <v>Rozsdamentes</v>
          </cell>
          <cell r="I521" t="str">
            <v>Idom</v>
          </cell>
          <cell r="J521" t="str">
            <v>45°</v>
          </cell>
          <cell r="K521" t="str">
            <v>INOX</v>
          </cell>
          <cell r="L521">
            <v>5.15</v>
          </cell>
          <cell r="M521">
            <v>0.42779222121764671</v>
          </cell>
          <cell r="N521" t="str">
            <v>PL</v>
          </cell>
          <cell r="O521">
            <v>0</v>
          </cell>
          <cell r="P521"/>
          <cell r="Q521"/>
          <cell r="R521">
            <v>4626</v>
          </cell>
        </row>
        <row r="522">
          <cell r="A522">
            <v>1119084</v>
          </cell>
          <cell r="B522" t="str">
            <v>Uponor INOX könyök 45° 42-42</v>
          </cell>
          <cell r="C522">
            <v>7769</v>
          </cell>
          <cell r="D522" t="str">
            <v>db</v>
          </cell>
          <cell r="E522"/>
          <cell r="F522">
            <v>4</v>
          </cell>
          <cell r="G522">
            <v>12</v>
          </cell>
          <cell r="H522" t="str">
            <v>Rozsdamentes</v>
          </cell>
          <cell r="I522" t="str">
            <v>Idom</v>
          </cell>
          <cell r="J522" t="str">
            <v>45°</v>
          </cell>
          <cell r="K522" t="str">
            <v>INOX</v>
          </cell>
          <cell r="L522">
            <v>8.2899999999999991</v>
          </cell>
          <cell r="M522">
            <v>0.45154428539802804</v>
          </cell>
          <cell r="N522" t="str">
            <v>PL</v>
          </cell>
          <cell r="O522">
            <v>0</v>
          </cell>
          <cell r="P522"/>
          <cell r="Q522"/>
          <cell r="R522">
            <v>7769</v>
          </cell>
        </row>
        <row r="523">
          <cell r="A523">
            <v>1119085</v>
          </cell>
          <cell r="B523" t="str">
            <v>Uponor INOX könyök 45° 54-54</v>
          </cell>
          <cell r="C523">
            <v>9651</v>
          </cell>
          <cell r="D523" t="str">
            <v>db</v>
          </cell>
          <cell r="E523"/>
          <cell r="F523">
            <v>2</v>
          </cell>
          <cell r="G523">
            <v>8</v>
          </cell>
          <cell r="H523" t="str">
            <v>Rozsdamentes</v>
          </cell>
          <cell r="I523" t="str">
            <v>Idom</v>
          </cell>
          <cell r="J523" t="str">
            <v>45°</v>
          </cell>
          <cell r="K523" t="str">
            <v>INOX</v>
          </cell>
          <cell r="L523">
            <v>10.76</v>
          </cell>
          <cell r="M523">
            <v>0.4269505334865743</v>
          </cell>
          <cell r="N523" t="str">
            <v>PL</v>
          </cell>
          <cell r="O523">
            <v>0</v>
          </cell>
          <cell r="P523"/>
          <cell r="Q523"/>
          <cell r="R523">
            <v>9651</v>
          </cell>
        </row>
        <row r="524">
          <cell r="A524">
            <v>1119086</v>
          </cell>
          <cell r="B524" t="str">
            <v>Uponor INOX KB könyök 45° 15-15</v>
          </cell>
          <cell r="C524">
            <v>2603</v>
          </cell>
          <cell r="D524" t="str">
            <v>db</v>
          </cell>
          <cell r="E524"/>
          <cell r="F524">
            <v>10</v>
          </cell>
          <cell r="G524">
            <v>100</v>
          </cell>
          <cell r="H524" t="str">
            <v>Rozsdamentes</v>
          </cell>
          <cell r="I524" t="str">
            <v>Idom</v>
          </cell>
          <cell r="J524" t="str">
            <v>45°</v>
          </cell>
          <cell r="K524" t="str">
            <v>INOX</v>
          </cell>
          <cell r="L524">
            <v>2.78</v>
          </cell>
          <cell r="M524">
            <v>0.45106264591497314</v>
          </cell>
          <cell r="N524" t="str">
            <v>PL</v>
          </cell>
          <cell r="O524">
            <v>0</v>
          </cell>
          <cell r="P524"/>
          <cell r="Q524"/>
          <cell r="R524">
            <v>2603</v>
          </cell>
        </row>
        <row r="525">
          <cell r="A525">
            <v>1119087</v>
          </cell>
          <cell r="B525" t="str">
            <v>Uponor INOX KB könyök 45° 18-18</v>
          </cell>
          <cell r="C525">
            <v>2777</v>
          </cell>
          <cell r="D525" t="str">
            <v>db</v>
          </cell>
          <cell r="E525"/>
          <cell r="F525">
            <v>10</v>
          </cell>
          <cell r="G525">
            <v>100</v>
          </cell>
          <cell r="H525" t="str">
            <v>Rozsdamentes</v>
          </cell>
          <cell r="I525" t="str">
            <v>Idom</v>
          </cell>
          <cell r="J525" t="str">
            <v>45°</v>
          </cell>
          <cell r="K525" t="str">
            <v>INOX</v>
          </cell>
          <cell r="L525">
            <v>2.96</v>
          </cell>
          <cell r="M525">
            <v>0.45214202470671983</v>
          </cell>
          <cell r="N525" t="str">
            <v>PL</v>
          </cell>
          <cell r="O525">
            <v>0</v>
          </cell>
          <cell r="P525"/>
          <cell r="Q525"/>
          <cell r="R525">
            <v>2777</v>
          </cell>
        </row>
        <row r="526">
          <cell r="A526">
            <v>1119088</v>
          </cell>
          <cell r="B526" t="str">
            <v>Uponor INOX KB könyök 45° 22-22</v>
          </cell>
          <cell r="C526">
            <v>3184</v>
          </cell>
          <cell r="D526" t="str">
            <v>db</v>
          </cell>
          <cell r="E526"/>
          <cell r="F526">
            <v>10</v>
          </cell>
          <cell r="G526">
            <v>60</v>
          </cell>
          <cell r="H526" t="str">
            <v>Rozsdamentes</v>
          </cell>
          <cell r="I526" t="str">
            <v>Idom</v>
          </cell>
          <cell r="J526" t="str">
            <v>45°</v>
          </cell>
          <cell r="K526" t="str">
            <v>INOX</v>
          </cell>
          <cell r="L526">
            <v>3.4</v>
          </cell>
          <cell r="M526">
            <v>0.45114450725713717</v>
          </cell>
          <cell r="N526" t="str">
            <v>PL</v>
          </cell>
          <cell r="O526">
            <v>0</v>
          </cell>
          <cell r="P526"/>
          <cell r="Q526"/>
          <cell r="R526">
            <v>3184</v>
          </cell>
        </row>
        <row r="527">
          <cell r="A527">
            <v>1119089</v>
          </cell>
          <cell r="B527" t="str">
            <v>Uponor INOX KB könyök 45° 28-28</v>
          </cell>
          <cell r="C527">
            <v>3739</v>
          </cell>
          <cell r="D527" t="str">
            <v>db</v>
          </cell>
          <cell r="E527"/>
          <cell r="F527">
            <v>10</v>
          </cell>
          <cell r="G527">
            <v>40</v>
          </cell>
          <cell r="H527" t="str">
            <v>Rozsdamentes</v>
          </cell>
          <cell r="I527" t="str">
            <v>Idom</v>
          </cell>
          <cell r="J527" t="str">
            <v>45°</v>
          </cell>
          <cell r="K527" t="str">
            <v>INOX</v>
          </cell>
          <cell r="L527">
            <v>3.99</v>
          </cell>
          <cell r="M527">
            <v>0.45150889694600893</v>
          </cell>
          <cell r="N527" t="str">
            <v>PL</v>
          </cell>
          <cell r="O527">
            <v>0</v>
          </cell>
          <cell r="P527"/>
          <cell r="Q527"/>
          <cell r="R527">
            <v>3739</v>
          </cell>
        </row>
        <row r="528">
          <cell r="A528">
            <v>1119090</v>
          </cell>
          <cell r="B528" t="str">
            <v>Uponor INOX KB könyök 45° 35-35</v>
          </cell>
          <cell r="C528">
            <v>4369</v>
          </cell>
          <cell r="D528" t="str">
            <v>db</v>
          </cell>
          <cell r="E528"/>
          <cell r="F528">
            <v>10</v>
          </cell>
          <cell r="G528">
            <v>20</v>
          </cell>
          <cell r="H528" t="str">
            <v>Rozsdamentes</v>
          </cell>
          <cell r="I528" t="str">
            <v>Idom</v>
          </cell>
          <cell r="J528" t="str">
            <v>45°</v>
          </cell>
          <cell r="K528" t="str">
            <v>INOX</v>
          </cell>
          <cell r="L528">
            <v>4.87</v>
          </cell>
          <cell r="M528">
            <v>0.4270732851163781</v>
          </cell>
          <cell r="N528" t="str">
            <v>PL</v>
          </cell>
          <cell r="O528">
            <v>0</v>
          </cell>
          <cell r="P528"/>
          <cell r="Q528"/>
          <cell r="R528">
            <v>4369</v>
          </cell>
        </row>
        <row r="529">
          <cell r="A529">
            <v>1119091</v>
          </cell>
          <cell r="B529" t="str">
            <v>Uponor INOX KB könyök 45° 42-42</v>
          </cell>
          <cell r="C529">
            <v>7031</v>
          </cell>
          <cell r="D529" t="str">
            <v>db</v>
          </cell>
          <cell r="E529"/>
          <cell r="F529">
            <v>4</v>
          </cell>
          <cell r="G529">
            <v>12</v>
          </cell>
          <cell r="H529" t="str">
            <v>Rozsdamentes</v>
          </cell>
          <cell r="I529" t="str">
            <v>Idom</v>
          </cell>
          <cell r="J529" t="str">
            <v>45°</v>
          </cell>
          <cell r="K529" t="str">
            <v>INOX</v>
          </cell>
          <cell r="L529">
            <v>7.83</v>
          </cell>
          <cell r="M529">
            <v>0.42760369581624469</v>
          </cell>
          <cell r="N529" t="str">
            <v>PL</v>
          </cell>
          <cell r="O529">
            <v>0</v>
          </cell>
          <cell r="P529"/>
          <cell r="Q529"/>
          <cell r="R529">
            <v>7031</v>
          </cell>
        </row>
        <row r="530">
          <cell r="A530">
            <v>1119092</v>
          </cell>
          <cell r="B530" t="str">
            <v>Uponor INOX KB könyök 45° 54-54</v>
          </cell>
          <cell r="C530">
            <v>9153</v>
          </cell>
          <cell r="D530" t="str">
            <v>db</v>
          </cell>
          <cell r="E530"/>
          <cell r="F530">
            <v>2</v>
          </cell>
          <cell r="G530">
            <v>8</v>
          </cell>
          <cell r="H530" t="str">
            <v>Rozsdamentes</v>
          </cell>
          <cell r="I530" t="str">
            <v>Idom</v>
          </cell>
          <cell r="J530" t="str">
            <v>45°</v>
          </cell>
          <cell r="K530" t="str">
            <v>INOX</v>
          </cell>
          <cell r="L530">
            <v>10.199999999999999</v>
          </cell>
          <cell r="M530">
            <v>0.42721865326343</v>
          </cell>
          <cell r="N530" t="str">
            <v>PL</v>
          </cell>
          <cell r="O530">
            <v>0</v>
          </cell>
          <cell r="P530"/>
          <cell r="Q530"/>
          <cell r="R530">
            <v>9153</v>
          </cell>
        </row>
        <row r="531">
          <cell r="A531">
            <v>1119093</v>
          </cell>
          <cell r="B531" t="str">
            <v>Uponor INOX T 15-15-15</v>
          </cell>
          <cell r="C531">
            <v>3233</v>
          </cell>
          <cell r="D531" t="str">
            <v>db</v>
          </cell>
          <cell r="E531"/>
          <cell r="F531">
            <v>10</v>
          </cell>
          <cell r="G531">
            <v>80</v>
          </cell>
          <cell r="H531" t="str">
            <v>Rozsdamentes</v>
          </cell>
          <cell r="I531" t="str">
            <v>Idom</v>
          </cell>
          <cell r="J531" t="str">
            <v>T</v>
          </cell>
          <cell r="K531" t="str">
            <v>INOX</v>
          </cell>
          <cell r="L531">
            <v>3.6</v>
          </cell>
          <cell r="M531">
            <v>0.42766678189845619</v>
          </cell>
          <cell r="N531" t="str">
            <v>PL</v>
          </cell>
          <cell r="O531">
            <v>0</v>
          </cell>
          <cell r="P531"/>
          <cell r="Q531"/>
          <cell r="R531">
            <v>3233</v>
          </cell>
        </row>
        <row r="532">
          <cell r="A532">
            <v>1119094</v>
          </cell>
          <cell r="B532" t="str">
            <v>Uponor INOX T 18-18-18</v>
          </cell>
          <cell r="C532">
            <v>3324</v>
          </cell>
          <cell r="D532" t="str">
            <v>db</v>
          </cell>
          <cell r="E532"/>
          <cell r="F532">
            <v>10</v>
          </cell>
          <cell r="G532">
            <v>60</v>
          </cell>
          <cell r="H532" t="str">
            <v>Rozsdamentes</v>
          </cell>
          <cell r="I532" t="str">
            <v>Idom</v>
          </cell>
          <cell r="J532" t="str">
            <v>T</v>
          </cell>
          <cell r="K532" t="str">
            <v>INOX</v>
          </cell>
          <cell r="L532">
            <v>3.71</v>
          </cell>
          <cell r="M532">
            <v>0.4263261531292869</v>
          </cell>
          <cell r="N532" t="str">
            <v>PL</v>
          </cell>
          <cell r="O532">
            <v>0</v>
          </cell>
          <cell r="P532"/>
          <cell r="Q532"/>
          <cell r="R532">
            <v>3324</v>
          </cell>
        </row>
        <row r="533">
          <cell r="A533">
            <v>1119095</v>
          </cell>
          <cell r="B533" t="str">
            <v>Uponor INOX T 22-22-22</v>
          </cell>
          <cell r="C533">
            <v>3971</v>
          </cell>
          <cell r="D533" t="str">
            <v>db</v>
          </cell>
          <cell r="E533"/>
          <cell r="F533">
            <v>10</v>
          </cell>
          <cell r="G533">
            <v>50</v>
          </cell>
          <cell r="H533" t="str">
            <v>Rozsdamentes</v>
          </cell>
          <cell r="I533" t="str">
            <v>Idom</v>
          </cell>
          <cell r="J533" t="str">
            <v>T</v>
          </cell>
          <cell r="K533" t="str">
            <v>INOX</v>
          </cell>
          <cell r="L533">
            <v>4.24</v>
          </cell>
          <cell r="M533">
            <v>0.45119491542303125</v>
          </cell>
          <cell r="N533" t="str">
            <v>PL</v>
          </cell>
          <cell r="O533">
            <v>0</v>
          </cell>
          <cell r="P533"/>
          <cell r="Q533"/>
          <cell r="R533">
            <v>3971</v>
          </cell>
        </row>
        <row r="534">
          <cell r="A534">
            <v>1119096</v>
          </cell>
          <cell r="B534" t="str">
            <v>Uponor INOX T 28-28-28</v>
          </cell>
          <cell r="C534">
            <v>4659</v>
          </cell>
          <cell r="D534" t="str">
            <v>db</v>
          </cell>
          <cell r="E534"/>
          <cell r="F534">
            <v>10</v>
          </cell>
          <cell r="G534">
            <v>30</v>
          </cell>
          <cell r="H534" t="str">
            <v>Rozsdamentes</v>
          </cell>
          <cell r="I534" t="str">
            <v>Idom</v>
          </cell>
          <cell r="J534" t="str">
            <v>T</v>
          </cell>
          <cell r="K534" t="str">
            <v>INOX</v>
          </cell>
          <cell r="L534">
            <v>4.97</v>
          </cell>
          <cell r="M534">
            <v>0.45170304358423441</v>
          </cell>
          <cell r="N534" t="str">
            <v>PL</v>
          </cell>
          <cell r="O534">
            <v>0</v>
          </cell>
          <cell r="P534"/>
          <cell r="Q534"/>
          <cell r="R534">
            <v>4659</v>
          </cell>
        </row>
        <row r="535">
          <cell r="A535">
            <v>1119097</v>
          </cell>
          <cell r="B535" t="str">
            <v>Uponor INOX T 35-35-35</v>
          </cell>
          <cell r="C535">
            <v>6335</v>
          </cell>
          <cell r="D535" t="str">
            <v>db</v>
          </cell>
          <cell r="E535"/>
          <cell r="F535">
            <v>10</v>
          </cell>
          <cell r="G535">
            <v>20</v>
          </cell>
          <cell r="H535" t="str">
            <v>Rozsdamentes</v>
          </cell>
          <cell r="I535" t="str">
            <v>Idom</v>
          </cell>
          <cell r="J535" t="str">
            <v>T</v>
          </cell>
          <cell r="K535" t="str">
            <v>INOX</v>
          </cell>
          <cell r="L535">
            <v>6.76</v>
          </cell>
          <cell r="M535">
            <v>0.4515308134584457</v>
          </cell>
          <cell r="N535" t="str">
            <v>PL</v>
          </cell>
          <cell r="O535">
            <v>0</v>
          </cell>
          <cell r="P535"/>
          <cell r="Q535"/>
          <cell r="R535">
            <v>6335</v>
          </cell>
        </row>
        <row r="536">
          <cell r="A536">
            <v>1119098</v>
          </cell>
          <cell r="B536" t="str">
            <v>Uponor INOX T 42-42-42</v>
          </cell>
          <cell r="C536">
            <v>8855</v>
          </cell>
          <cell r="D536" t="str">
            <v>db</v>
          </cell>
          <cell r="E536"/>
          <cell r="F536">
            <v>4</v>
          </cell>
          <cell r="G536">
            <v>12</v>
          </cell>
          <cell r="H536" t="str">
            <v>Rozsdamentes</v>
          </cell>
          <cell r="I536" t="str">
            <v>Idom</v>
          </cell>
          <cell r="J536" t="str">
            <v>T</v>
          </cell>
          <cell r="K536" t="str">
            <v>INOX</v>
          </cell>
          <cell r="L536">
            <v>9.4499999999999993</v>
          </cell>
          <cell r="M536">
            <v>0.45147629620880703</v>
          </cell>
          <cell r="N536" t="str">
            <v>PL</v>
          </cell>
          <cell r="O536">
            <v>0</v>
          </cell>
          <cell r="P536"/>
          <cell r="Q536"/>
          <cell r="R536">
            <v>8855</v>
          </cell>
        </row>
        <row r="537">
          <cell r="A537">
            <v>1119099</v>
          </cell>
          <cell r="B537" t="str">
            <v>Uponor INOX T 54-54-54</v>
          </cell>
          <cell r="C537">
            <v>10338</v>
          </cell>
          <cell r="D537" t="str">
            <v>db</v>
          </cell>
          <cell r="E537"/>
          <cell r="F537">
            <v>2</v>
          </cell>
          <cell r="G537">
            <v>6</v>
          </cell>
          <cell r="H537" t="str">
            <v>Rozsdamentes</v>
          </cell>
          <cell r="I537" t="str">
            <v>Idom</v>
          </cell>
          <cell r="J537" t="str">
            <v>T</v>
          </cell>
          <cell r="K537" t="str">
            <v>INOX</v>
          </cell>
          <cell r="L537">
            <v>11.04</v>
          </cell>
          <cell r="M537">
            <v>0.45111077881198558</v>
          </cell>
          <cell r="N537" t="str">
            <v>PL</v>
          </cell>
          <cell r="O537">
            <v>0</v>
          </cell>
          <cell r="P537"/>
          <cell r="Q537"/>
          <cell r="R537">
            <v>10338</v>
          </cell>
        </row>
        <row r="538">
          <cell r="A538">
            <v>1119100</v>
          </cell>
          <cell r="B538" t="str">
            <v>Uponor INOX szűkített T 18-15-18</v>
          </cell>
          <cell r="C538">
            <v>3773</v>
          </cell>
          <cell r="D538" t="str">
            <v>db</v>
          </cell>
          <cell r="E538"/>
          <cell r="F538">
            <v>10</v>
          </cell>
          <cell r="G538">
            <v>50</v>
          </cell>
          <cell r="H538" t="str">
            <v>Rozsdamentes</v>
          </cell>
          <cell r="I538" t="str">
            <v>Idom</v>
          </cell>
          <cell r="J538" t="str">
            <v>Szűkített T</v>
          </cell>
          <cell r="K538" t="str">
            <v>INOX</v>
          </cell>
          <cell r="L538">
            <v>4.2</v>
          </cell>
          <cell r="M538">
            <v>0.42784375568265576</v>
          </cell>
          <cell r="N538" t="str">
            <v>PL</v>
          </cell>
          <cell r="O538">
            <v>0</v>
          </cell>
          <cell r="P538"/>
          <cell r="Q538"/>
          <cell r="R538">
            <v>3773</v>
          </cell>
        </row>
        <row r="539">
          <cell r="A539">
            <v>1119101</v>
          </cell>
          <cell r="B539" t="str">
            <v>Uponor INOX szűkített T 22-15-22</v>
          </cell>
          <cell r="C539">
            <v>3656</v>
          </cell>
          <cell r="D539" t="str">
            <v>db</v>
          </cell>
          <cell r="E539"/>
          <cell r="F539">
            <v>10</v>
          </cell>
          <cell r="G539">
            <v>50</v>
          </cell>
          <cell r="H539" t="str">
            <v>Rozsdamentes</v>
          </cell>
          <cell r="I539" t="str">
            <v>Idom</v>
          </cell>
          <cell r="J539" t="str">
            <v>Szűkített T</v>
          </cell>
          <cell r="K539" t="str">
            <v>INOX</v>
          </cell>
          <cell r="L539">
            <v>4.07</v>
          </cell>
          <cell r="M539">
            <v>0.42780984780894993</v>
          </cell>
          <cell r="N539" t="str">
            <v>PL</v>
          </cell>
          <cell r="O539">
            <v>0</v>
          </cell>
          <cell r="P539"/>
          <cell r="Q539"/>
          <cell r="R539">
            <v>3656</v>
          </cell>
        </row>
        <row r="540">
          <cell r="A540">
            <v>1119102</v>
          </cell>
          <cell r="B540" t="str">
            <v>Uponor INOX szűkített T 22-18-22</v>
          </cell>
          <cell r="C540">
            <v>3773</v>
          </cell>
          <cell r="D540" t="str">
            <v>db</v>
          </cell>
          <cell r="E540"/>
          <cell r="F540">
            <v>10</v>
          </cell>
          <cell r="G540">
            <v>50</v>
          </cell>
          <cell r="H540" t="str">
            <v>Rozsdamentes</v>
          </cell>
          <cell r="I540" t="str">
            <v>Idom</v>
          </cell>
          <cell r="J540" t="str">
            <v>Szűkített T</v>
          </cell>
          <cell r="K540" t="str">
            <v>INOX</v>
          </cell>
          <cell r="L540">
            <v>4.2</v>
          </cell>
          <cell r="M540">
            <v>0.42784375568265576</v>
          </cell>
          <cell r="N540" t="str">
            <v>PL</v>
          </cell>
          <cell r="O540">
            <v>0</v>
          </cell>
          <cell r="P540"/>
          <cell r="Q540"/>
          <cell r="R540">
            <v>3773</v>
          </cell>
        </row>
        <row r="541">
          <cell r="A541">
            <v>1119103</v>
          </cell>
          <cell r="B541" t="str">
            <v>Uponor INOX szűkített T 28-15-28</v>
          </cell>
          <cell r="C541">
            <v>3773</v>
          </cell>
          <cell r="D541" t="str">
            <v>db</v>
          </cell>
          <cell r="E541"/>
          <cell r="F541">
            <v>10</v>
          </cell>
          <cell r="G541">
            <v>30</v>
          </cell>
          <cell r="H541" t="str">
            <v>Rozsdamentes</v>
          </cell>
          <cell r="I541" t="str">
            <v>Idom</v>
          </cell>
          <cell r="J541" t="str">
            <v>Szűkített T</v>
          </cell>
          <cell r="K541" t="str">
            <v>INOX</v>
          </cell>
          <cell r="L541">
            <v>4.2</v>
          </cell>
          <cell r="M541">
            <v>0.42784375568265576</v>
          </cell>
          <cell r="N541" t="str">
            <v>PL</v>
          </cell>
          <cell r="O541">
            <v>0</v>
          </cell>
          <cell r="P541"/>
          <cell r="Q541"/>
          <cell r="R541">
            <v>3773</v>
          </cell>
        </row>
        <row r="542">
          <cell r="A542">
            <v>1119104</v>
          </cell>
          <cell r="B542" t="str">
            <v>Uponor INOX szűkített T 28-18-28</v>
          </cell>
          <cell r="C542">
            <v>3995</v>
          </cell>
          <cell r="D542" t="str">
            <v>db</v>
          </cell>
          <cell r="E542"/>
          <cell r="F542">
            <v>10</v>
          </cell>
          <cell r="G542">
            <v>30</v>
          </cell>
          <cell r="H542" t="str">
            <v>Rozsdamentes</v>
          </cell>
          <cell r="I542" t="str">
            <v>Idom</v>
          </cell>
          <cell r="J542" t="str">
            <v>Szűkített T</v>
          </cell>
          <cell r="K542" t="str">
            <v>INOX</v>
          </cell>
          <cell r="L542">
            <v>4.45</v>
          </cell>
          <cell r="M542">
            <v>0.42747377563313882</v>
          </cell>
          <cell r="N542" t="str">
            <v>PL</v>
          </cell>
          <cell r="O542">
            <v>0</v>
          </cell>
          <cell r="P542"/>
          <cell r="Q542"/>
          <cell r="R542">
            <v>3995</v>
          </cell>
        </row>
        <row r="543">
          <cell r="A543">
            <v>1119105</v>
          </cell>
          <cell r="B543" t="str">
            <v>Uponor INOX szűkített T 28-22-28</v>
          </cell>
          <cell r="C543">
            <v>4220</v>
          </cell>
          <cell r="D543" t="str">
            <v>db</v>
          </cell>
          <cell r="E543"/>
          <cell r="F543">
            <v>10</v>
          </cell>
          <cell r="G543">
            <v>30</v>
          </cell>
          <cell r="H543" t="str">
            <v>Rozsdamentes</v>
          </cell>
          <cell r="I543" t="str">
            <v>Idom</v>
          </cell>
          <cell r="J543" t="str">
            <v>Szűkített T</v>
          </cell>
          <cell r="K543" t="str">
            <v>INOX</v>
          </cell>
          <cell r="L543">
            <v>4.7</v>
          </cell>
          <cell r="M543">
            <v>0.42754999457775344</v>
          </cell>
          <cell r="N543" t="str">
            <v>PL</v>
          </cell>
          <cell r="O543">
            <v>0</v>
          </cell>
          <cell r="P543"/>
          <cell r="Q543"/>
          <cell r="R543">
            <v>4220</v>
          </cell>
        </row>
        <row r="544">
          <cell r="A544">
            <v>1119106</v>
          </cell>
          <cell r="B544" t="str">
            <v>Uponor INOX szűkített T 35-15-35</v>
          </cell>
          <cell r="C544">
            <v>4784</v>
          </cell>
          <cell r="D544" t="str">
            <v>db</v>
          </cell>
          <cell r="E544"/>
          <cell r="F544">
            <v>10</v>
          </cell>
          <cell r="G544">
            <v>20</v>
          </cell>
          <cell r="H544" t="str">
            <v>Rozsdamentes</v>
          </cell>
          <cell r="I544" t="str">
            <v>Idom</v>
          </cell>
          <cell r="J544" t="str">
            <v>Szűkített T</v>
          </cell>
          <cell r="K544" t="str">
            <v>INOX</v>
          </cell>
          <cell r="L544">
            <v>5.33</v>
          </cell>
          <cell r="M544">
            <v>0.42735141108836094</v>
          </cell>
          <cell r="N544" t="str">
            <v>PL</v>
          </cell>
          <cell r="O544">
            <v>0</v>
          </cell>
          <cell r="P544"/>
          <cell r="Q544"/>
          <cell r="R544">
            <v>4784</v>
          </cell>
        </row>
        <row r="545">
          <cell r="A545">
            <v>1119107</v>
          </cell>
          <cell r="B545" t="str">
            <v>Uponor INOX szűkített T 35-18-35</v>
          </cell>
          <cell r="C545">
            <v>4826</v>
          </cell>
          <cell r="D545" t="str">
            <v>db</v>
          </cell>
          <cell r="E545"/>
          <cell r="F545">
            <v>10</v>
          </cell>
          <cell r="G545">
            <v>20</v>
          </cell>
          <cell r="H545" t="str">
            <v>Rozsdamentes</v>
          </cell>
          <cell r="I545" t="str">
            <v>Idom</v>
          </cell>
          <cell r="J545" t="str">
            <v>Szűkített T</v>
          </cell>
          <cell r="K545" t="str">
            <v>INOX</v>
          </cell>
          <cell r="L545">
            <v>5.38</v>
          </cell>
          <cell r="M545">
            <v>0.42700990454609711</v>
          </cell>
          <cell r="N545" t="str">
            <v>PL</v>
          </cell>
          <cell r="O545">
            <v>0</v>
          </cell>
          <cell r="P545"/>
          <cell r="Q545"/>
          <cell r="R545">
            <v>4826</v>
          </cell>
        </row>
        <row r="546">
          <cell r="A546">
            <v>1119108</v>
          </cell>
          <cell r="B546" t="str">
            <v>Uponor INOX szűkített T 35-22-35</v>
          </cell>
          <cell r="C546">
            <v>5074</v>
          </cell>
          <cell r="D546" t="str">
            <v>db</v>
          </cell>
          <cell r="E546"/>
          <cell r="F546">
            <v>10</v>
          </cell>
          <cell r="G546">
            <v>20</v>
          </cell>
          <cell r="H546" t="str">
            <v>Rozsdamentes</v>
          </cell>
          <cell r="I546" t="str">
            <v>Idom</v>
          </cell>
          <cell r="J546" t="str">
            <v>Szűkített T</v>
          </cell>
          <cell r="K546" t="str">
            <v>INOX</v>
          </cell>
          <cell r="L546">
            <v>5.65</v>
          </cell>
          <cell r="M546">
            <v>0.42766521527006152</v>
          </cell>
          <cell r="N546" t="str">
            <v>PL</v>
          </cell>
          <cell r="O546">
            <v>0</v>
          </cell>
          <cell r="P546"/>
          <cell r="Q546"/>
          <cell r="R546">
            <v>5074</v>
          </cell>
        </row>
        <row r="547">
          <cell r="A547">
            <v>1119109</v>
          </cell>
          <cell r="B547" t="str">
            <v>Uponor INOX szűkített T 35-28-35</v>
          </cell>
          <cell r="C547">
            <v>5298</v>
          </cell>
          <cell r="D547" t="str">
            <v>db</v>
          </cell>
          <cell r="E547"/>
          <cell r="F547">
            <v>10</v>
          </cell>
          <cell r="G547">
            <v>20</v>
          </cell>
          <cell r="H547" t="str">
            <v>Rozsdamentes</v>
          </cell>
          <cell r="I547" t="str">
            <v>Idom</v>
          </cell>
          <cell r="J547" t="str">
            <v>Szűkített T</v>
          </cell>
          <cell r="K547" t="str">
            <v>INOX</v>
          </cell>
          <cell r="L547">
            <v>5.9</v>
          </cell>
          <cell r="M547">
            <v>0.42760976703360176</v>
          </cell>
          <cell r="N547" t="str">
            <v>PL</v>
          </cell>
          <cell r="O547">
            <v>0</v>
          </cell>
          <cell r="P547"/>
          <cell r="Q547"/>
          <cell r="R547">
            <v>5298</v>
          </cell>
        </row>
        <row r="548">
          <cell r="A548">
            <v>1119110</v>
          </cell>
          <cell r="B548" t="str">
            <v>Uponor INOX szűkített T 42-18-42</v>
          </cell>
          <cell r="C548">
            <v>6848</v>
          </cell>
          <cell r="D548" t="str">
            <v>db</v>
          </cell>
          <cell r="E548"/>
          <cell r="F548">
            <v>4</v>
          </cell>
          <cell r="G548">
            <v>12</v>
          </cell>
          <cell r="H548" t="str">
            <v>Rozsdamentes</v>
          </cell>
          <cell r="I548" t="str">
            <v>Idom</v>
          </cell>
          <cell r="J548" t="str">
            <v>Szűkített T</v>
          </cell>
          <cell r="K548" t="str">
            <v>INOX</v>
          </cell>
          <cell r="L548">
            <v>7.63</v>
          </cell>
          <cell r="M548">
            <v>0.42731877782024419</v>
          </cell>
          <cell r="N548" t="str">
            <v>PL</v>
          </cell>
          <cell r="O548">
            <v>0</v>
          </cell>
          <cell r="P548"/>
          <cell r="Q548"/>
          <cell r="R548">
            <v>6848</v>
          </cell>
        </row>
        <row r="549">
          <cell r="A549">
            <v>1119111</v>
          </cell>
          <cell r="B549" t="str">
            <v>Uponor INOX szűkített T 42-22-42</v>
          </cell>
          <cell r="C549">
            <v>7395</v>
          </cell>
          <cell r="D549" t="str">
            <v>db</v>
          </cell>
          <cell r="E549"/>
          <cell r="F549">
            <v>4</v>
          </cell>
          <cell r="G549">
            <v>12</v>
          </cell>
          <cell r="H549" t="str">
            <v>Rozsdamentes</v>
          </cell>
          <cell r="I549" t="str">
            <v>Idom</v>
          </cell>
          <cell r="J549" t="str">
            <v>Szűkített T</v>
          </cell>
          <cell r="K549" t="str">
            <v>INOX</v>
          </cell>
          <cell r="L549">
            <v>7.9</v>
          </cell>
          <cell r="M549">
            <v>0.45091311608571483</v>
          </cell>
          <cell r="N549" t="str">
            <v>PL</v>
          </cell>
          <cell r="O549">
            <v>0</v>
          </cell>
          <cell r="P549"/>
          <cell r="Q549"/>
          <cell r="R549">
            <v>7395</v>
          </cell>
        </row>
        <row r="550">
          <cell r="A550">
            <v>1119112</v>
          </cell>
          <cell r="B550" t="str">
            <v>Uponor INOX szűkített T 42-28-42</v>
          </cell>
          <cell r="C550">
            <v>7569</v>
          </cell>
          <cell r="D550" t="str">
            <v>db</v>
          </cell>
          <cell r="E550"/>
          <cell r="F550">
            <v>4</v>
          </cell>
          <cell r="G550">
            <v>12</v>
          </cell>
          <cell r="H550" t="str">
            <v>Rozsdamentes</v>
          </cell>
          <cell r="I550" t="str">
            <v>Idom</v>
          </cell>
          <cell r="J550" t="str">
            <v>Szűkített T</v>
          </cell>
          <cell r="K550" t="str">
            <v>INOX</v>
          </cell>
          <cell r="L550">
            <v>8.08</v>
          </cell>
          <cell r="M550">
            <v>0.45131256820554189</v>
          </cell>
          <cell r="N550" t="str">
            <v>PL</v>
          </cell>
          <cell r="O550">
            <v>0</v>
          </cell>
          <cell r="P550"/>
          <cell r="Q550"/>
          <cell r="R550">
            <v>7569</v>
          </cell>
        </row>
        <row r="551">
          <cell r="A551">
            <v>1119113</v>
          </cell>
          <cell r="B551" t="str">
            <v>Uponor INOX szűkített T 42-35-42</v>
          </cell>
          <cell r="C551">
            <v>7735</v>
          </cell>
          <cell r="D551" t="str">
            <v>db</v>
          </cell>
          <cell r="E551"/>
          <cell r="F551">
            <v>4</v>
          </cell>
          <cell r="G551">
            <v>12</v>
          </cell>
          <cell r="H551" t="str">
            <v>Rozsdamentes</v>
          </cell>
          <cell r="I551" t="str">
            <v>Idom</v>
          </cell>
          <cell r="J551" t="str">
            <v>Szűkített T</v>
          </cell>
          <cell r="K551" t="str">
            <v>INOX</v>
          </cell>
          <cell r="L551">
            <v>8.6199999999999992</v>
          </cell>
          <cell r="M551">
            <v>0.42720514991976766</v>
          </cell>
          <cell r="N551" t="str">
            <v>PL</v>
          </cell>
          <cell r="O551">
            <v>0</v>
          </cell>
          <cell r="P551"/>
          <cell r="Q551"/>
          <cell r="R551">
            <v>7735</v>
          </cell>
        </row>
        <row r="552">
          <cell r="A552">
            <v>1119114</v>
          </cell>
          <cell r="B552" t="str">
            <v>Uponor INOX szűkített T 54-18-54</v>
          </cell>
          <cell r="C552">
            <v>8174</v>
          </cell>
          <cell r="D552" t="str">
            <v>db</v>
          </cell>
          <cell r="E552"/>
          <cell r="F552">
            <v>2</v>
          </cell>
          <cell r="G552">
            <v>6</v>
          </cell>
          <cell r="H552" t="str">
            <v>Rozsdamentes</v>
          </cell>
          <cell r="I552" t="str">
            <v>Idom</v>
          </cell>
          <cell r="J552" t="str">
            <v>Szűkített T</v>
          </cell>
          <cell r="K552" t="str">
            <v>INOX</v>
          </cell>
          <cell r="L552">
            <v>9.11</v>
          </cell>
          <cell r="M552">
            <v>0.42715661754567069</v>
          </cell>
          <cell r="N552" t="str">
            <v>PL</v>
          </cell>
          <cell r="O552">
            <v>0</v>
          </cell>
          <cell r="P552"/>
          <cell r="Q552"/>
          <cell r="R552">
            <v>8174</v>
          </cell>
        </row>
        <row r="553">
          <cell r="A553">
            <v>1119115</v>
          </cell>
          <cell r="B553" t="str">
            <v>Uponor INOX szűkített T 54-22-54</v>
          </cell>
          <cell r="C553">
            <v>8357</v>
          </cell>
          <cell r="D553" t="str">
            <v>db</v>
          </cell>
          <cell r="E553"/>
          <cell r="F553">
            <v>2</v>
          </cell>
          <cell r="G553">
            <v>8</v>
          </cell>
          <cell r="H553" t="str">
            <v>Rozsdamentes</v>
          </cell>
          <cell r="I553" t="str">
            <v>Idom</v>
          </cell>
          <cell r="J553" t="str">
            <v>Szűkített T</v>
          </cell>
          <cell r="K553" t="str">
            <v>INOX</v>
          </cell>
          <cell r="L553">
            <v>9.31</v>
          </cell>
          <cell r="M553">
            <v>0.42739987873510787</v>
          </cell>
          <cell r="N553" t="str">
            <v>PL</v>
          </cell>
          <cell r="O553">
            <v>0</v>
          </cell>
          <cell r="P553"/>
          <cell r="Q553"/>
          <cell r="R553">
            <v>8357</v>
          </cell>
        </row>
        <row r="554">
          <cell r="A554">
            <v>1119116</v>
          </cell>
          <cell r="B554" t="str">
            <v>Uponor INOX szűkített T 54-28-54</v>
          </cell>
          <cell r="C554">
            <v>8887</v>
          </cell>
          <cell r="D554" t="str">
            <v>db</v>
          </cell>
          <cell r="E554"/>
          <cell r="F554">
            <v>2</v>
          </cell>
          <cell r="G554">
            <v>8</v>
          </cell>
          <cell r="H554" t="str">
            <v>Rozsdamentes</v>
          </cell>
          <cell r="I554" t="str">
            <v>Idom</v>
          </cell>
          <cell r="J554" t="str">
            <v>Szűkített T</v>
          </cell>
          <cell r="K554" t="str">
            <v>INOX</v>
          </cell>
          <cell r="L554">
            <v>9.49</v>
          </cell>
          <cell r="M554">
            <v>0.45113796803006445</v>
          </cell>
          <cell r="N554" t="str">
            <v>PL</v>
          </cell>
          <cell r="O554">
            <v>0</v>
          </cell>
          <cell r="P554"/>
          <cell r="Q554"/>
          <cell r="R554">
            <v>8887</v>
          </cell>
        </row>
        <row r="555">
          <cell r="A555">
            <v>1119117</v>
          </cell>
          <cell r="B555" t="str">
            <v>Uponor INOX szűkített T 54-35-54</v>
          </cell>
          <cell r="C555">
            <v>8748</v>
          </cell>
          <cell r="D555" t="str">
            <v>db</v>
          </cell>
          <cell r="E555"/>
          <cell r="F555">
            <v>2</v>
          </cell>
          <cell r="G555">
            <v>6</v>
          </cell>
          <cell r="H555" t="str">
            <v>Rozsdamentes</v>
          </cell>
          <cell r="I555" t="str">
            <v>Idom</v>
          </cell>
          <cell r="J555" t="str">
            <v>Szűkített T</v>
          </cell>
          <cell r="K555" t="str">
            <v>INOX</v>
          </cell>
          <cell r="L555">
            <v>9.75</v>
          </cell>
          <cell r="M555">
            <v>0.42714066016066077</v>
          </cell>
          <cell r="N555" t="str">
            <v>PL</v>
          </cell>
          <cell r="O555">
            <v>0</v>
          </cell>
          <cell r="P555"/>
          <cell r="Q555"/>
          <cell r="R555">
            <v>8748</v>
          </cell>
        </row>
        <row r="556">
          <cell r="A556">
            <v>1119118</v>
          </cell>
          <cell r="B556" t="str">
            <v>Uponor INOX szűkített T 54-42-54</v>
          </cell>
          <cell r="C556">
            <v>9004</v>
          </cell>
          <cell r="D556" t="str">
            <v>db</v>
          </cell>
          <cell r="E556"/>
          <cell r="F556">
            <v>2</v>
          </cell>
          <cell r="G556">
            <v>6</v>
          </cell>
          <cell r="H556" t="str">
            <v>Rozsdamentes</v>
          </cell>
          <cell r="I556" t="str">
            <v>Idom</v>
          </cell>
          <cell r="J556" t="str">
            <v>Szűkített T</v>
          </cell>
          <cell r="K556" t="str">
            <v>INOX</v>
          </cell>
          <cell r="L556">
            <v>10.029999999999999</v>
          </cell>
          <cell r="M556">
            <v>0.42744448331462015</v>
          </cell>
          <cell r="N556" t="str">
            <v>PL</v>
          </cell>
          <cell r="O556">
            <v>0</v>
          </cell>
          <cell r="P556"/>
          <cell r="Q556"/>
          <cell r="R556">
            <v>9004</v>
          </cell>
        </row>
        <row r="557">
          <cell r="A557">
            <v>1119119</v>
          </cell>
          <cell r="B557" t="str">
            <v>Uponor INOX T 15-1/2"bm-15</v>
          </cell>
          <cell r="C557">
            <v>3922</v>
          </cell>
          <cell r="D557" t="str">
            <v>db</v>
          </cell>
          <cell r="E557"/>
          <cell r="F557">
            <v>10</v>
          </cell>
          <cell r="G557">
            <v>80</v>
          </cell>
          <cell r="H557" t="str">
            <v>Rozsdamentes</v>
          </cell>
          <cell r="I557" t="str">
            <v>Idom</v>
          </cell>
          <cell r="J557" t="str">
            <v>Menetes T</v>
          </cell>
          <cell r="K557" t="str">
            <v>INOX</v>
          </cell>
          <cell r="L557">
            <v>4.37</v>
          </cell>
          <cell r="M557">
            <v>0.42730155424426219</v>
          </cell>
          <cell r="N557" t="str">
            <v>PL</v>
          </cell>
          <cell r="O557">
            <v>0</v>
          </cell>
          <cell r="P557"/>
          <cell r="Q557"/>
          <cell r="R557">
            <v>3922</v>
          </cell>
        </row>
        <row r="558">
          <cell r="A558">
            <v>1119120</v>
          </cell>
          <cell r="B558" t="str">
            <v>Uponor INOX T 18-1/2"bm-18</v>
          </cell>
          <cell r="C558">
            <v>4095</v>
          </cell>
          <cell r="D558" t="str">
            <v>db</v>
          </cell>
          <cell r="E558"/>
          <cell r="F558">
            <v>10</v>
          </cell>
          <cell r="G558">
            <v>60</v>
          </cell>
          <cell r="H558" t="str">
            <v>Rozsdamentes</v>
          </cell>
          <cell r="I558" t="str">
            <v>Idom</v>
          </cell>
          <cell r="J558" t="str">
            <v>Menetes T</v>
          </cell>
          <cell r="K558" t="str">
            <v>INOX</v>
          </cell>
          <cell r="L558">
            <v>4.5599999999999996</v>
          </cell>
          <cell r="M558">
            <v>0.42764814671023954</v>
          </cell>
          <cell r="N558" t="str">
            <v>PL</v>
          </cell>
          <cell r="O558">
            <v>0</v>
          </cell>
          <cell r="P558"/>
          <cell r="Q558"/>
          <cell r="R558">
            <v>4095</v>
          </cell>
        </row>
        <row r="559">
          <cell r="A559">
            <v>1119121</v>
          </cell>
          <cell r="B559" t="str">
            <v>Uponor INOX T 18-3/4"bm-18</v>
          </cell>
          <cell r="C559">
            <v>4244</v>
          </cell>
          <cell r="D559" t="str">
            <v>db</v>
          </cell>
          <cell r="E559"/>
          <cell r="F559">
            <v>10</v>
          </cell>
          <cell r="G559">
            <v>50</v>
          </cell>
          <cell r="H559" t="str">
            <v>Rozsdamentes</v>
          </cell>
          <cell r="I559" t="str">
            <v>Idom</v>
          </cell>
          <cell r="J559" t="str">
            <v>Menetes T</v>
          </cell>
          <cell r="K559" t="str">
            <v>INOX</v>
          </cell>
          <cell r="L559">
            <v>4.7300000000000004</v>
          </cell>
          <cell r="M559">
            <v>0.42715395059702332</v>
          </cell>
          <cell r="N559" t="str">
            <v>PL</v>
          </cell>
          <cell r="O559">
            <v>0</v>
          </cell>
          <cell r="P559"/>
          <cell r="Q559"/>
          <cell r="R559">
            <v>4244</v>
          </cell>
        </row>
        <row r="560">
          <cell r="A560">
            <v>1119122</v>
          </cell>
          <cell r="B560" t="str">
            <v>Uponor INOX T 22-1/2"bm-22</v>
          </cell>
          <cell r="C560">
            <v>4244</v>
          </cell>
          <cell r="D560" t="str">
            <v>db</v>
          </cell>
          <cell r="E560"/>
          <cell r="F560">
            <v>10</v>
          </cell>
          <cell r="G560">
            <v>50</v>
          </cell>
          <cell r="H560" t="str">
            <v>Rozsdamentes</v>
          </cell>
          <cell r="I560" t="str">
            <v>Idom</v>
          </cell>
          <cell r="J560" t="str">
            <v>Menetes T</v>
          </cell>
          <cell r="K560" t="str">
            <v>INOX</v>
          </cell>
          <cell r="L560">
            <v>4.7300000000000004</v>
          </cell>
          <cell r="M560">
            <v>0.42715395059702332</v>
          </cell>
          <cell r="N560" t="str">
            <v>PL</v>
          </cell>
          <cell r="O560">
            <v>0</v>
          </cell>
          <cell r="P560"/>
          <cell r="Q560"/>
          <cell r="R560">
            <v>4244</v>
          </cell>
        </row>
        <row r="561">
          <cell r="A561">
            <v>1119123</v>
          </cell>
          <cell r="B561" t="str">
            <v>Uponor INOX T 22-3/4"bm-22</v>
          </cell>
          <cell r="C561">
            <v>4635</v>
          </cell>
          <cell r="D561" t="str">
            <v>db</v>
          </cell>
          <cell r="E561"/>
          <cell r="F561">
            <v>10</v>
          </cell>
          <cell r="G561">
            <v>40</v>
          </cell>
          <cell r="H561" t="str">
            <v>Rozsdamentes</v>
          </cell>
          <cell r="I561" t="str">
            <v>Idom</v>
          </cell>
          <cell r="J561" t="str">
            <v>Menetes T</v>
          </cell>
          <cell r="K561" t="str">
            <v>INOX</v>
          </cell>
          <cell r="L561">
            <v>5.16</v>
          </cell>
          <cell r="M561">
            <v>0.42779437866049252</v>
          </cell>
          <cell r="N561" t="str">
            <v>PL</v>
          </cell>
          <cell r="O561">
            <v>0</v>
          </cell>
          <cell r="P561"/>
          <cell r="Q561"/>
          <cell r="R561">
            <v>4635</v>
          </cell>
        </row>
        <row r="562">
          <cell r="A562">
            <v>1119124</v>
          </cell>
          <cell r="B562" t="str">
            <v>Uponor INOX T 28-1/2"bm-28</v>
          </cell>
          <cell r="C562">
            <v>5083</v>
          </cell>
          <cell r="D562" t="str">
            <v>db</v>
          </cell>
          <cell r="E562"/>
          <cell r="F562">
            <v>10</v>
          </cell>
          <cell r="G562">
            <v>30</v>
          </cell>
          <cell r="H562" t="str">
            <v>Rozsdamentes</v>
          </cell>
          <cell r="I562" t="str">
            <v>Idom</v>
          </cell>
          <cell r="J562" t="str">
            <v>Menetes T</v>
          </cell>
          <cell r="K562" t="str">
            <v>INOX</v>
          </cell>
          <cell r="L562">
            <v>5.43</v>
          </cell>
          <cell r="M562">
            <v>0.45092473894003748</v>
          </cell>
          <cell r="N562" t="str">
            <v>PL</v>
          </cell>
          <cell r="O562">
            <v>0</v>
          </cell>
          <cell r="P562"/>
          <cell r="Q562"/>
          <cell r="R562">
            <v>5083</v>
          </cell>
        </row>
        <row r="563">
          <cell r="A563">
            <v>1119125</v>
          </cell>
          <cell r="B563" t="str">
            <v>Uponor INOX T 28-3/4"bm-28</v>
          </cell>
          <cell r="C563">
            <v>5015</v>
          </cell>
          <cell r="D563" t="str">
            <v>db</v>
          </cell>
          <cell r="E563"/>
          <cell r="F563">
            <v>10</v>
          </cell>
          <cell r="G563">
            <v>30</v>
          </cell>
          <cell r="H563" t="str">
            <v>Rozsdamentes</v>
          </cell>
          <cell r="I563" t="str">
            <v>Idom</v>
          </cell>
          <cell r="J563" t="str">
            <v>Menetes T</v>
          </cell>
          <cell r="K563" t="str">
            <v>INOX</v>
          </cell>
          <cell r="L563">
            <v>5.59</v>
          </cell>
          <cell r="M563">
            <v>0.42708126098683907</v>
          </cell>
          <cell r="N563" t="str">
            <v>PL</v>
          </cell>
          <cell r="O563">
            <v>0</v>
          </cell>
          <cell r="P563"/>
          <cell r="Q563"/>
          <cell r="R563">
            <v>5015</v>
          </cell>
        </row>
        <row r="564">
          <cell r="A564">
            <v>1119126</v>
          </cell>
          <cell r="B564" t="str">
            <v>Uponor INOX T 35-1/2"bm-35</v>
          </cell>
          <cell r="C564">
            <v>5605</v>
          </cell>
          <cell r="D564" t="str">
            <v>db</v>
          </cell>
          <cell r="E564"/>
          <cell r="F564">
            <v>10</v>
          </cell>
          <cell r="G564">
            <v>20</v>
          </cell>
          <cell r="H564" t="str">
            <v>Rozsdamentes</v>
          </cell>
          <cell r="I564" t="str">
            <v>Idom</v>
          </cell>
          <cell r="J564" t="str">
            <v>Menetes T</v>
          </cell>
          <cell r="K564" t="str">
            <v>INOX</v>
          </cell>
          <cell r="L564">
            <v>6.24</v>
          </cell>
          <cell r="M564">
            <v>0.42778250791341565</v>
          </cell>
          <cell r="N564" t="str">
            <v>PL</v>
          </cell>
          <cell r="O564">
            <v>0</v>
          </cell>
          <cell r="P564"/>
          <cell r="Q564"/>
          <cell r="R564">
            <v>5605</v>
          </cell>
        </row>
        <row r="565">
          <cell r="A565">
            <v>1119127</v>
          </cell>
          <cell r="B565" t="str">
            <v>Uponor INOX T 35-3/4"bm-35</v>
          </cell>
          <cell r="C565">
            <v>6301</v>
          </cell>
          <cell r="D565" t="str">
            <v>db</v>
          </cell>
          <cell r="E565"/>
          <cell r="F565">
            <v>10</v>
          </cell>
          <cell r="G565">
            <v>20</v>
          </cell>
          <cell r="H565" t="str">
            <v>Rozsdamentes</v>
          </cell>
          <cell r="I565" t="str">
            <v>Idom</v>
          </cell>
          <cell r="J565" t="str">
            <v>Menetes T</v>
          </cell>
          <cell r="K565" t="str">
            <v>INOX</v>
          </cell>
          <cell r="L565">
            <v>7.02</v>
          </cell>
          <cell r="M565">
            <v>0.42736249428051609</v>
          </cell>
          <cell r="N565" t="str">
            <v>PL</v>
          </cell>
          <cell r="O565">
            <v>0</v>
          </cell>
          <cell r="P565"/>
          <cell r="Q565"/>
          <cell r="R565">
            <v>6301</v>
          </cell>
        </row>
        <row r="566">
          <cell r="A566">
            <v>1119128</v>
          </cell>
          <cell r="B566" t="str">
            <v>Uponor INOX T 42-1/2"bm-42</v>
          </cell>
          <cell r="C566">
            <v>6816</v>
          </cell>
          <cell r="D566" t="str">
            <v>db</v>
          </cell>
          <cell r="E566"/>
          <cell r="F566">
            <v>2</v>
          </cell>
          <cell r="G566">
            <v>16</v>
          </cell>
          <cell r="H566" t="str">
            <v>Rozsdamentes</v>
          </cell>
          <cell r="I566" t="str">
            <v>Idom</v>
          </cell>
          <cell r="J566" t="str">
            <v>Menetes T</v>
          </cell>
          <cell r="K566" t="str">
            <v>INOX</v>
          </cell>
          <cell r="L566">
            <v>7.59</v>
          </cell>
          <cell r="M566">
            <v>0.42764648937189498</v>
          </cell>
          <cell r="N566" t="str">
            <v>PL</v>
          </cell>
          <cell r="O566">
            <v>0</v>
          </cell>
          <cell r="P566"/>
          <cell r="Q566"/>
          <cell r="R566">
            <v>6816</v>
          </cell>
        </row>
        <row r="567">
          <cell r="A567">
            <v>1119129</v>
          </cell>
          <cell r="B567" t="str">
            <v>Uponor INOX T 42-3/4"bm-42</v>
          </cell>
          <cell r="C567">
            <v>8364</v>
          </cell>
          <cell r="D567" t="str">
            <v>db</v>
          </cell>
          <cell r="E567"/>
          <cell r="F567">
            <v>4</v>
          </cell>
          <cell r="G567">
            <v>16</v>
          </cell>
          <cell r="H567" t="str">
            <v>Rozsdamentes</v>
          </cell>
          <cell r="I567" t="str">
            <v>Idom</v>
          </cell>
          <cell r="J567" t="str">
            <v>Menetes T</v>
          </cell>
          <cell r="K567" t="str">
            <v>INOX</v>
          </cell>
          <cell r="L567">
            <v>9.32</v>
          </cell>
          <cell r="M567">
            <v>0.42726457631848946</v>
          </cell>
          <cell r="N567" t="str">
            <v>PL</v>
          </cell>
          <cell r="O567">
            <v>0</v>
          </cell>
          <cell r="P567"/>
          <cell r="Q567"/>
          <cell r="R567">
            <v>8364</v>
          </cell>
        </row>
        <row r="568">
          <cell r="A568">
            <v>1119130</v>
          </cell>
          <cell r="B568" t="str">
            <v>Uponor INOX T 54-1/2"bm-54</v>
          </cell>
          <cell r="C568">
            <v>7710</v>
          </cell>
          <cell r="D568" t="str">
            <v>db</v>
          </cell>
          <cell r="E568"/>
          <cell r="F568">
            <v>2</v>
          </cell>
          <cell r="G568">
            <v>8</v>
          </cell>
          <cell r="H568" t="str">
            <v>Rozsdamentes</v>
          </cell>
          <cell r="I568" t="str">
            <v>Idom</v>
          </cell>
          <cell r="J568" t="str">
            <v>Menetes T</v>
          </cell>
          <cell r="K568" t="str">
            <v>INOX</v>
          </cell>
          <cell r="L568">
            <v>8.59</v>
          </cell>
          <cell r="M568">
            <v>0.42734778799140793</v>
          </cell>
          <cell r="N568" t="str">
            <v>PL</v>
          </cell>
          <cell r="O568">
            <v>0</v>
          </cell>
          <cell r="P568"/>
          <cell r="Q568"/>
          <cell r="R568">
            <v>7710</v>
          </cell>
        </row>
        <row r="569">
          <cell r="A569">
            <v>1119131</v>
          </cell>
          <cell r="B569" t="str">
            <v>Uponor INOX T 54-3/4"bm-54</v>
          </cell>
          <cell r="C569">
            <v>9527</v>
          </cell>
          <cell r="D569" t="str">
            <v>db</v>
          </cell>
          <cell r="E569"/>
          <cell r="F569">
            <v>2</v>
          </cell>
          <cell r="G569">
            <v>6</v>
          </cell>
          <cell r="H569" t="str">
            <v>Rozsdamentes</v>
          </cell>
          <cell r="I569" t="str">
            <v>Idom</v>
          </cell>
          <cell r="J569" t="str">
            <v>Menetes T</v>
          </cell>
          <cell r="K569" t="str">
            <v>INOX</v>
          </cell>
          <cell r="L569">
            <v>10.61</v>
          </cell>
          <cell r="M569">
            <v>0.42758451271131437</v>
          </cell>
          <cell r="N569" t="str">
            <v>PL</v>
          </cell>
          <cell r="O569">
            <v>0</v>
          </cell>
          <cell r="P569"/>
          <cell r="Q569"/>
          <cell r="R569">
            <v>9527</v>
          </cell>
        </row>
        <row r="570">
          <cell r="A570">
            <v>1119132</v>
          </cell>
          <cell r="B570" t="str">
            <v>Uponor INOX T 54-2"bm-54</v>
          </cell>
          <cell r="C570">
            <v>14816</v>
          </cell>
          <cell r="D570" t="str">
            <v>db</v>
          </cell>
          <cell r="E570"/>
          <cell r="F570">
            <v>2</v>
          </cell>
          <cell r="G570">
            <v>6</v>
          </cell>
          <cell r="H570" t="str">
            <v>Rozsdamentes</v>
          </cell>
          <cell r="I570" t="str">
            <v>Idom</v>
          </cell>
          <cell r="J570" t="str">
            <v>Menetes T</v>
          </cell>
          <cell r="K570" t="str">
            <v>INOX</v>
          </cell>
          <cell r="L570">
            <v>16.510000000000002</v>
          </cell>
          <cell r="M570">
            <v>0.42724582872197037</v>
          </cell>
          <cell r="N570" t="str">
            <v>PL</v>
          </cell>
          <cell r="O570">
            <v>0</v>
          </cell>
          <cell r="P570"/>
          <cell r="Q570"/>
          <cell r="R570">
            <v>14816</v>
          </cell>
        </row>
        <row r="571">
          <cell r="A571">
            <v>1119133</v>
          </cell>
          <cell r="B571" t="str">
            <v>Uponor INOX 15x1/2"km</v>
          </cell>
          <cell r="C571">
            <v>2886</v>
          </cell>
          <cell r="D571" t="str">
            <v>db</v>
          </cell>
          <cell r="E571"/>
          <cell r="F571">
            <v>20</v>
          </cell>
          <cell r="G571">
            <v>200</v>
          </cell>
          <cell r="H571" t="str">
            <v>Rozsdamentes</v>
          </cell>
          <cell r="I571" t="str">
            <v>Idom</v>
          </cell>
          <cell r="J571" t="str">
            <v>Menetvég</v>
          </cell>
          <cell r="K571" t="str">
            <v>INOX</v>
          </cell>
          <cell r="L571">
            <v>3.08</v>
          </cell>
          <cell r="M571">
            <v>0.45146221741966419</v>
          </cell>
          <cell r="N571" t="str">
            <v>PL</v>
          </cell>
          <cell r="O571">
            <v>0</v>
          </cell>
          <cell r="P571"/>
          <cell r="Q571"/>
          <cell r="R571">
            <v>2886</v>
          </cell>
        </row>
        <row r="572">
          <cell r="A572">
            <v>1119134</v>
          </cell>
          <cell r="B572" t="str">
            <v>Uponor INOX 15x3/4"km</v>
          </cell>
          <cell r="C572">
            <v>2820</v>
          </cell>
          <cell r="D572" t="str">
            <v>db</v>
          </cell>
          <cell r="E572"/>
          <cell r="F572">
            <v>10</v>
          </cell>
          <cell r="G572">
            <v>100</v>
          </cell>
          <cell r="H572" t="str">
            <v>Rozsdamentes</v>
          </cell>
          <cell r="I572" t="str">
            <v>Idom</v>
          </cell>
          <cell r="J572" t="str">
            <v>Menetvég</v>
          </cell>
          <cell r="K572" t="str">
            <v>INOX</v>
          </cell>
          <cell r="L572">
            <v>3.14</v>
          </cell>
          <cell r="M572">
            <v>0.42768820493065451</v>
          </cell>
          <cell r="N572" t="str">
            <v>PL</v>
          </cell>
          <cell r="O572">
            <v>0</v>
          </cell>
          <cell r="P572"/>
          <cell r="Q572"/>
          <cell r="R572">
            <v>2820</v>
          </cell>
        </row>
        <row r="573">
          <cell r="A573">
            <v>1119135</v>
          </cell>
          <cell r="B573" t="str">
            <v>Uponor INOX 18x1/2"km</v>
          </cell>
          <cell r="C573">
            <v>2777</v>
          </cell>
          <cell r="D573" t="str">
            <v>db</v>
          </cell>
          <cell r="E573"/>
          <cell r="F573">
            <v>20</v>
          </cell>
          <cell r="G573">
            <v>160</v>
          </cell>
          <cell r="H573" t="str">
            <v>Rozsdamentes</v>
          </cell>
          <cell r="I573" t="str">
            <v>Idom</v>
          </cell>
          <cell r="J573" t="str">
            <v>Menetvég</v>
          </cell>
          <cell r="K573" t="str">
            <v>INOX</v>
          </cell>
          <cell r="L573">
            <v>3.09</v>
          </cell>
          <cell r="M573">
            <v>0.42808069471073107</v>
          </cell>
          <cell r="N573" t="str">
            <v>PL</v>
          </cell>
          <cell r="O573">
            <v>0</v>
          </cell>
          <cell r="P573"/>
          <cell r="Q573"/>
          <cell r="R573">
            <v>2777</v>
          </cell>
        </row>
        <row r="574">
          <cell r="A574">
            <v>1119136</v>
          </cell>
          <cell r="B574" t="str">
            <v>Uponor INOX 18x3/4"km</v>
          </cell>
          <cell r="C574">
            <v>2753</v>
          </cell>
          <cell r="D574" t="str">
            <v>db</v>
          </cell>
          <cell r="E574"/>
          <cell r="F574">
            <v>10</v>
          </cell>
          <cell r="G574">
            <v>100</v>
          </cell>
          <cell r="H574" t="str">
            <v>Rozsdamentes</v>
          </cell>
          <cell r="I574" t="str">
            <v>Idom</v>
          </cell>
          <cell r="J574" t="str">
            <v>Menetvég</v>
          </cell>
          <cell r="K574" t="str">
            <v>INOX</v>
          </cell>
          <cell r="L574">
            <v>3.07</v>
          </cell>
          <cell r="M574">
            <v>0.4268288520648752</v>
          </cell>
          <cell r="N574" t="str">
            <v>PL</v>
          </cell>
          <cell r="O574">
            <v>0</v>
          </cell>
          <cell r="P574"/>
          <cell r="Q574"/>
          <cell r="R574">
            <v>2753</v>
          </cell>
        </row>
        <row r="575">
          <cell r="A575">
            <v>1119137</v>
          </cell>
          <cell r="B575" t="str">
            <v>Uponor INOX 22x1/2"km</v>
          </cell>
          <cell r="C575">
            <v>2984</v>
          </cell>
          <cell r="D575" t="str">
            <v>db</v>
          </cell>
          <cell r="E575"/>
          <cell r="F575">
            <v>10</v>
          </cell>
          <cell r="G575">
            <v>100</v>
          </cell>
          <cell r="H575" t="str">
            <v>Rozsdamentes</v>
          </cell>
          <cell r="I575" t="str">
            <v>Idom</v>
          </cell>
          <cell r="J575" t="str">
            <v>Menetvég</v>
          </cell>
          <cell r="K575" t="str">
            <v>INOX</v>
          </cell>
          <cell r="L575">
            <v>3.33</v>
          </cell>
          <cell r="M575">
            <v>0.42641528248554983</v>
          </cell>
          <cell r="N575" t="str">
            <v>PL</v>
          </cell>
          <cell r="O575">
            <v>0</v>
          </cell>
          <cell r="P575"/>
          <cell r="Q575"/>
          <cell r="R575">
            <v>2984</v>
          </cell>
        </row>
        <row r="576">
          <cell r="A576">
            <v>1119138</v>
          </cell>
          <cell r="B576" t="str">
            <v>Uponor INOX 22x3/4"km</v>
          </cell>
          <cell r="C576">
            <v>3133</v>
          </cell>
          <cell r="D576" t="str">
            <v>db</v>
          </cell>
          <cell r="E576"/>
          <cell r="F576">
            <v>10</v>
          </cell>
          <cell r="G576">
            <v>80</v>
          </cell>
          <cell r="H576" t="str">
            <v>Rozsdamentes</v>
          </cell>
          <cell r="I576" t="str">
            <v>Idom</v>
          </cell>
          <cell r="J576" t="str">
            <v>Menetvég</v>
          </cell>
          <cell r="K576" t="str">
            <v>INOX</v>
          </cell>
          <cell r="L576">
            <v>3.49</v>
          </cell>
          <cell r="M576">
            <v>0.42744502992456679</v>
          </cell>
          <cell r="N576" t="str">
            <v>PL</v>
          </cell>
          <cell r="O576">
            <v>0</v>
          </cell>
          <cell r="P576"/>
          <cell r="Q576"/>
          <cell r="R576">
            <v>3133</v>
          </cell>
        </row>
        <row r="577">
          <cell r="A577">
            <v>1119139</v>
          </cell>
          <cell r="B577" t="str">
            <v>Uponor INOX 22x1"km</v>
          </cell>
          <cell r="C577">
            <v>3922</v>
          </cell>
          <cell r="D577" t="str">
            <v>db</v>
          </cell>
          <cell r="E577"/>
          <cell r="F577">
            <v>10</v>
          </cell>
          <cell r="G577">
            <v>50</v>
          </cell>
          <cell r="H577" t="str">
            <v>Rozsdamentes</v>
          </cell>
          <cell r="I577" t="str">
            <v>Idom</v>
          </cell>
          <cell r="J577" t="str">
            <v>Menetvég</v>
          </cell>
          <cell r="K577" t="str">
            <v>INOX</v>
          </cell>
          <cell r="L577">
            <v>4.37</v>
          </cell>
          <cell r="M577">
            <v>0.42730155424426219</v>
          </cell>
          <cell r="N577" t="str">
            <v>PL</v>
          </cell>
          <cell r="O577">
            <v>0</v>
          </cell>
          <cell r="P577"/>
          <cell r="Q577"/>
          <cell r="R577">
            <v>3922</v>
          </cell>
        </row>
        <row r="578">
          <cell r="A578">
            <v>1119140</v>
          </cell>
          <cell r="B578" t="str">
            <v>Uponor INOX 28x3/4"km</v>
          </cell>
          <cell r="C578">
            <v>3831</v>
          </cell>
          <cell r="D578" t="str">
            <v>db</v>
          </cell>
          <cell r="E578"/>
          <cell r="F578">
            <v>10</v>
          </cell>
          <cell r="G578">
            <v>60</v>
          </cell>
          <cell r="H578" t="str">
            <v>Rozsdamentes</v>
          </cell>
          <cell r="I578" t="str">
            <v>Idom</v>
          </cell>
          <cell r="J578" t="str">
            <v>Menetvég</v>
          </cell>
          <cell r="K578" t="str">
            <v>INOX</v>
          </cell>
          <cell r="L578">
            <v>4.26</v>
          </cell>
          <cell r="M578">
            <v>0.42845608682379421</v>
          </cell>
          <cell r="N578" t="str">
            <v>PL</v>
          </cell>
          <cell r="O578">
            <v>0</v>
          </cell>
          <cell r="P578"/>
          <cell r="Q578"/>
          <cell r="R578">
            <v>3831</v>
          </cell>
        </row>
        <row r="579">
          <cell r="A579">
            <v>1119141</v>
          </cell>
          <cell r="B579" t="str">
            <v>Uponor INOX 28x1"km</v>
          </cell>
          <cell r="C579">
            <v>3963</v>
          </cell>
          <cell r="D579" t="str">
            <v>db</v>
          </cell>
          <cell r="E579"/>
          <cell r="F579">
            <v>10</v>
          </cell>
          <cell r="G579">
            <v>60</v>
          </cell>
          <cell r="H579" t="str">
            <v>Rozsdamentes</v>
          </cell>
          <cell r="I579" t="str">
            <v>Idom</v>
          </cell>
          <cell r="J579" t="str">
            <v>Menetvég</v>
          </cell>
          <cell r="K579" t="str">
            <v>INOX</v>
          </cell>
          <cell r="L579">
            <v>4.42</v>
          </cell>
          <cell r="M579">
            <v>0.42674169680513308</v>
          </cell>
          <cell r="N579" t="str">
            <v>PL</v>
          </cell>
          <cell r="O579">
            <v>0</v>
          </cell>
          <cell r="P579"/>
          <cell r="Q579"/>
          <cell r="R579">
            <v>3963</v>
          </cell>
        </row>
        <row r="580">
          <cell r="A580">
            <v>1119142</v>
          </cell>
          <cell r="B580" t="str">
            <v>Uponor INOX 35x1"km</v>
          </cell>
          <cell r="C580">
            <v>5041</v>
          </cell>
          <cell r="D580" t="str">
            <v>db</v>
          </cell>
          <cell r="E580"/>
          <cell r="F580">
            <v>10</v>
          </cell>
          <cell r="G580">
            <v>40</v>
          </cell>
          <cell r="H580" t="str">
            <v>Rozsdamentes</v>
          </cell>
          <cell r="I580" t="str">
            <v>Idom</v>
          </cell>
          <cell r="J580" t="str">
            <v>Menetvég</v>
          </cell>
          <cell r="K580" t="str">
            <v>INOX</v>
          </cell>
          <cell r="L580">
            <v>5.61</v>
          </cell>
          <cell r="M580">
            <v>0.4279969814175949</v>
          </cell>
          <cell r="N580" t="str">
            <v>PL</v>
          </cell>
          <cell r="O580">
            <v>0</v>
          </cell>
          <cell r="P580"/>
          <cell r="Q580"/>
          <cell r="R580">
            <v>5041</v>
          </cell>
        </row>
        <row r="581">
          <cell r="A581">
            <v>1119143</v>
          </cell>
          <cell r="B581" t="str">
            <v>Uponor INOX 35x1 1/4"km</v>
          </cell>
          <cell r="C581">
            <v>5811</v>
          </cell>
          <cell r="D581" t="str">
            <v>db</v>
          </cell>
          <cell r="E581"/>
          <cell r="F581">
            <v>10</v>
          </cell>
          <cell r="G581">
            <v>30</v>
          </cell>
          <cell r="H581" t="str">
            <v>Rozsdamentes</v>
          </cell>
          <cell r="I581" t="str">
            <v>Idom</v>
          </cell>
          <cell r="J581" t="str">
            <v>Menetvég</v>
          </cell>
          <cell r="K581" t="str">
            <v>INOX</v>
          </cell>
          <cell r="L581">
            <v>6.48</v>
          </cell>
          <cell r="M581">
            <v>0.42683945458266648</v>
          </cell>
          <cell r="N581" t="str">
            <v>PL</v>
          </cell>
          <cell r="O581">
            <v>0</v>
          </cell>
          <cell r="P581"/>
          <cell r="Q581"/>
          <cell r="R581">
            <v>5811</v>
          </cell>
        </row>
        <row r="582">
          <cell r="A582">
            <v>1119144</v>
          </cell>
          <cell r="B582" t="str">
            <v>Uponor INOX 42x1 1/2"km</v>
          </cell>
          <cell r="C582">
            <v>8498</v>
          </cell>
          <cell r="D582" t="str">
            <v>db</v>
          </cell>
          <cell r="E582"/>
          <cell r="F582">
            <v>4</v>
          </cell>
          <cell r="G582">
            <v>24</v>
          </cell>
          <cell r="H582" t="str">
            <v>Rozsdamentes</v>
          </cell>
          <cell r="I582" t="str">
            <v>Idom</v>
          </cell>
          <cell r="J582" t="str">
            <v>Menetvég</v>
          </cell>
          <cell r="K582" t="str">
            <v>INOX</v>
          </cell>
          <cell r="L582">
            <v>9.4600000000000009</v>
          </cell>
          <cell r="M582">
            <v>0.42782804573635369</v>
          </cell>
          <cell r="N582" t="str">
            <v>PL</v>
          </cell>
          <cell r="O582">
            <v>0</v>
          </cell>
          <cell r="P582"/>
          <cell r="Q582"/>
          <cell r="R582">
            <v>8498</v>
          </cell>
        </row>
        <row r="583">
          <cell r="A583">
            <v>1119145</v>
          </cell>
          <cell r="B583" t="str">
            <v>Uponor INOX 54x2"km</v>
          </cell>
          <cell r="C583">
            <v>11881</v>
          </cell>
          <cell r="D583" t="str">
            <v>db</v>
          </cell>
          <cell r="E583"/>
          <cell r="F583">
            <v>4</v>
          </cell>
          <cell r="G583">
            <v>12</v>
          </cell>
          <cell r="H583" t="str">
            <v>Rozsdamentes</v>
          </cell>
          <cell r="I583" t="str">
            <v>Idom</v>
          </cell>
          <cell r="J583" t="str">
            <v>Menetvég</v>
          </cell>
          <cell r="K583" t="str">
            <v>INOX</v>
          </cell>
          <cell r="L583">
            <v>12.69</v>
          </cell>
          <cell r="M583">
            <v>0.45101461478149341</v>
          </cell>
          <cell r="N583" t="str">
            <v>PL</v>
          </cell>
          <cell r="O583">
            <v>0</v>
          </cell>
          <cell r="P583"/>
          <cell r="Q583"/>
          <cell r="R583">
            <v>11881</v>
          </cell>
        </row>
        <row r="584">
          <cell r="A584">
            <v>1119146</v>
          </cell>
          <cell r="B584" t="str">
            <v>Uponor INOX 15x1/2"bm</v>
          </cell>
          <cell r="C584">
            <v>2828</v>
          </cell>
          <cell r="D584" t="str">
            <v>db</v>
          </cell>
          <cell r="E584"/>
          <cell r="F584">
            <v>10</v>
          </cell>
          <cell r="G584">
            <v>120</v>
          </cell>
          <cell r="H584" t="str">
            <v>Rozsdamentes</v>
          </cell>
          <cell r="I584" t="str">
            <v>Idom</v>
          </cell>
          <cell r="J584" t="str">
            <v>Menetvég</v>
          </cell>
          <cell r="K584" t="str">
            <v>INOX</v>
          </cell>
          <cell r="L584">
            <v>3.02</v>
          </cell>
          <cell r="M584">
            <v>0.45111710786487114</v>
          </cell>
          <cell r="N584" t="str">
            <v>PL</v>
          </cell>
          <cell r="O584">
            <v>0</v>
          </cell>
          <cell r="P584"/>
          <cell r="Q584"/>
          <cell r="R584">
            <v>2828</v>
          </cell>
        </row>
        <row r="585">
          <cell r="A585">
            <v>1119147</v>
          </cell>
          <cell r="B585" t="str">
            <v>Uponor INOX 15x3/4"bm</v>
          </cell>
          <cell r="C585">
            <v>2827</v>
          </cell>
          <cell r="D585" t="str">
            <v>db</v>
          </cell>
          <cell r="E585"/>
          <cell r="F585">
            <v>10</v>
          </cell>
          <cell r="G585">
            <v>90</v>
          </cell>
          <cell r="H585" t="str">
            <v>Rozsdamentes</v>
          </cell>
          <cell r="I585" t="str">
            <v>Idom</v>
          </cell>
          <cell r="J585" t="str">
            <v>Menetvég</v>
          </cell>
          <cell r="K585" t="str">
            <v>INOX</v>
          </cell>
          <cell r="L585">
            <v>3.15</v>
          </cell>
          <cell r="M585">
            <v>0.42728718346055716</v>
          </cell>
          <cell r="N585" t="str">
            <v>PL</v>
          </cell>
          <cell r="O585">
            <v>0</v>
          </cell>
          <cell r="P585"/>
          <cell r="Q585"/>
          <cell r="R585">
            <v>2827</v>
          </cell>
        </row>
        <row r="586">
          <cell r="A586">
            <v>1119148</v>
          </cell>
          <cell r="B586" t="str">
            <v>Uponor INOX 18x1/2"bm</v>
          </cell>
          <cell r="C586">
            <v>2985</v>
          </cell>
          <cell r="D586" t="str">
            <v>db</v>
          </cell>
          <cell r="E586"/>
          <cell r="F586">
            <v>20</v>
          </cell>
          <cell r="G586">
            <v>120</v>
          </cell>
          <cell r="H586" t="str">
            <v>Rozsdamentes</v>
          </cell>
          <cell r="I586" t="str">
            <v>Idom</v>
          </cell>
          <cell r="J586" t="str">
            <v>Menetvég</v>
          </cell>
          <cell r="K586" t="str">
            <v>INOX</v>
          </cell>
          <cell r="L586">
            <v>3.19</v>
          </cell>
          <cell r="M586">
            <v>0.45071403236086838</v>
          </cell>
          <cell r="N586" t="str">
            <v>PL</v>
          </cell>
          <cell r="O586">
            <v>0</v>
          </cell>
          <cell r="P586"/>
          <cell r="Q586"/>
          <cell r="R586">
            <v>2985</v>
          </cell>
        </row>
        <row r="587">
          <cell r="A587">
            <v>1119149</v>
          </cell>
          <cell r="B587" t="str">
            <v>Uponor INOX 18x3/4"bm</v>
          </cell>
          <cell r="C587">
            <v>2984</v>
          </cell>
          <cell r="D587" t="str">
            <v>db</v>
          </cell>
          <cell r="E587"/>
          <cell r="F587">
            <v>10</v>
          </cell>
          <cell r="G587">
            <v>100</v>
          </cell>
          <cell r="H587" t="str">
            <v>Rozsdamentes</v>
          </cell>
          <cell r="I587" t="str">
            <v>Idom</v>
          </cell>
          <cell r="J587" t="str">
            <v>Menetvég</v>
          </cell>
          <cell r="K587" t="str">
            <v>INOX</v>
          </cell>
          <cell r="L587">
            <v>3.33</v>
          </cell>
          <cell r="M587">
            <v>0.42641528248554983</v>
          </cell>
          <cell r="N587" t="str">
            <v>PL</v>
          </cell>
          <cell r="O587">
            <v>0</v>
          </cell>
          <cell r="P587"/>
          <cell r="Q587"/>
          <cell r="R587">
            <v>2984</v>
          </cell>
        </row>
        <row r="588">
          <cell r="A588">
            <v>1119150</v>
          </cell>
          <cell r="B588" t="str">
            <v>Uponor INOX 22x1/2"bm</v>
          </cell>
          <cell r="C588">
            <v>3051</v>
          </cell>
          <cell r="D588" t="str">
            <v>db</v>
          </cell>
          <cell r="E588"/>
          <cell r="F588">
            <v>10</v>
          </cell>
          <cell r="G588">
            <v>100</v>
          </cell>
          <cell r="H588" t="str">
            <v>Rozsdamentes</v>
          </cell>
          <cell r="I588" t="str">
            <v>Idom</v>
          </cell>
          <cell r="J588" t="str">
            <v>Menetvég</v>
          </cell>
          <cell r="K588" t="str">
            <v>INOX</v>
          </cell>
          <cell r="L588">
            <v>3.4</v>
          </cell>
          <cell r="M588">
            <v>0.42721865326343</v>
          </cell>
          <cell r="N588" t="str">
            <v>PL</v>
          </cell>
          <cell r="O588">
            <v>0</v>
          </cell>
          <cell r="P588"/>
          <cell r="Q588"/>
          <cell r="R588">
            <v>3051</v>
          </cell>
        </row>
        <row r="589">
          <cell r="A589">
            <v>1119151</v>
          </cell>
          <cell r="B589" t="str">
            <v>Uponor INOX 22x3/4"bm</v>
          </cell>
          <cell r="C589">
            <v>3590</v>
          </cell>
          <cell r="D589" t="str">
            <v>db</v>
          </cell>
          <cell r="E589"/>
          <cell r="F589">
            <v>10</v>
          </cell>
          <cell r="G589">
            <v>80</v>
          </cell>
          <cell r="H589" t="str">
            <v>Rozsdamentes</v>
          </cell>
          <cell r="I589" t="str">
            <v>Idom</v>
          </cell>
          <cell r="J589" t="str">
            <v>Menetvég</v>
          </cell>
          <cell r="K589" t="str">
            <v>INOX</v>
          </cell>
          <cell r="L589">
            <v>4</v>
          </cell>
          <cell r="M589">
            <v>0.42731250568793211</v>
          </cell>
          <cell r="N589" t="str">
            <v>PL</v>
          </cell>
          <cell r="O589">
            <v>0</v>
          </cell>
          <cell r="P589"/>
          <cell r="Q589"/>
          <cell r="R589">
            <v>3590</v>
          </cell>
        </row>
        <row r="590">
          <cell r="A590">
            <v>1119152</v>
          </cell>
          <cell r="B590" t="str">
            <v>Uponor INOX 22x1"bm</v>
          </cell>
          <cell r="C590">
            <v>4095</v>
          </cell>
          <cell r="D590" t="str">
            <v>db</v>
          </cell>
          <cell r="E590"/>
          <cell r="F590">
            <v>10</v>
          </cell>
          <cell r="G590">
            <v>60</v>
          </cell>
          <cell r="H590" t="str">
            <v>Rozsdamentes</v>
          </cell>
          <cell r="I590" t="str">
            <v>Idom</v>
          </cell>
          <cell r="J590" t="str">
            <v>Menetvég</v>
          </cell>
          <cell r="K590" t="str">
            <v>INOX</v>
          </cell>
          <cell r="L590">
            <v>4.5599999999999996</v>
          </cell>
          <cell r="M590">
            <v>0.42764814671023954</v>
          </cell>
          <cell r="N590" t="str">
            <v>PL</v>
          </cell>
          <cell r="O590">
            <v>0</v>
          </cell>
          <cell r="P590"/>
          <cell r="Q590"/>
          <cell r="R590">
            <v>4095</v>
          </cell>
        </row>
        <row r="591">
          <cell r="A591">
            <v>1119153</v>
          </cell>
          <cell r="B591" t="str">
            <v>Uponor INOX 28x3/4"bm</v>
          </cell>
          <cell r="C591">
            <v>3888</v>
          </cell>
          <cell r="D591" t="str">
            <v>db</v>
          </cell>
          <cell r="E591"/>
          <cell r="F591">
            <v>10</v>
          </cell>
          <cell r="G591">
            <v>60</v>
          </cell>
          <cell r="H591" t="str">
            <v>Rozsdamentes</v>
          </cell>
          <cell r="I591" t="str">
            <v>Idom</v>
          </cell>
          <cell r="J591" t="str">
            <v>Menetvég</v>
          </cell>
          <cell r="K591" t="str">
            <v>INOX</v>
          </cell>
          <cell r="L591">
            <v>4.34</v>
          </cell>
          <cell r="M591">
            <v>0.42625933809936956</v>
          </cell>
          <cell r="N591" t="str">
            <v>PL</v>
          </cell>
          <cell r="O591">
            <v>0</v>
          </cell>
          <cell r="P591"/>
          <cell r="Q591"/>
          <cell r="R591">
            <v>3888</v>
          </cell>
        </row>
        <row r="592">
          <cell r="A592">
            <v>1119154</v>
          </cell>
          <cell r="B592" t="str">
            <v>Uponor INOX 28x1"bm</v>
          </cell>
          <cell r="C592">
            <v>5580</v>
          </cell>
          <cell r="D592" t="str">
            <v>db</v>
          </cell>
          <cell r="E592"/>
          <cell r="F592">
            <v>10</v>
          </cell>
          <cell r="G592">
            <v>60</v>
          </cell>
          <cell r="H592" t="str">
            <v>Rozsdamentes</v>
          </cell>
          <cell r="I592" t="str">
            <v>Idom</v>
          </cell>
          <cell r="J592" t="str">
            <v>Menetvég</v>
          </cell>
          <cell r="K592" t="str">
            <v>INOX</v>
          </cell>
          <cell r="L592">
            <v>6.22</v>
          </cell>
          <cell r="M592">
            <v>0.42706105687770557</v>
          </cell>
          <cell r="N592" t="str">
            <v>PL</v>
          </cell>
          <cell r="O592">
            <v>0</v>
          </cell>
          <cell r="P592"/>
          <cell r="Q592"/>
          <cell r="R592">
            <v>5580</v>
          </cell>
        </row>
        <row r="593">
          <cell r="A593">
            <v>1119155</v>
          </cell>
          <cell r="B593" t="str">
            <v>Uponor INOX 35x1"bm</v>
          </cell>
          <cell r="C593">
            <v>5348</v>
          </cell>
          <cell r="D593" t="str">
            <v>db</v>
          </cell>
          <cell r="E593"/>
          <cell r="F593">
            <v>10</v>
          </cell>
          <cell r="G593">
            <v>30</v>
          </cell>
          <cell r="H593" t="str">
            <v>Rozsdamentes</v>
          </cell>
          <cell r="I593" t="str">
            <v>Idom</v>
          </cell>
          <cell r="J593" t="str">
            <v>Menetvég</v>
          </cell>
          <cell r="K593" t="str">
            <v>INOX</v>
          </cell>
          <cell r="L593">
            <v>5.96</v>
          </cell>
          <cell r="M593">
            <v>0.4271947128226099</v>
          </cell>
          <cell r="N593" t="str">
            <v>PL</v>
          </cell>
          <cell r="O593">
            <v>0</v>
          </cell>
          <cell r="P593"/>
          <cell r="Q593"/>
          <cell r="R593">
            <v>5348</v>
          </cell>
        </row>
        <row r="594">
          <cell r="A594">
            <v>1119156</v>
          </cell>
          <cell r="B594" t="str">
            <v>Uponor INOX 35x1 1/4"bm</v>
          </cell>
          <cell r="C594">
            <v>6111</v>
          </cell>
          <cell r="D594" t="str">
            <v>db</v>
          </cell>
          <cell r="E594"/>
          <cell r="F594">
            <v>10</v>
          </cell>
          <cell r="G594">
            <v>30</v>
          </cell>
          <cell r="H594" t="str">
            <v>Rozsdamentes</v>
          </cell>
          <cell r="I594" t="str">
            <v>Idom</v>
          </cell>
          <cell r="J594" t="str">
            <v>Menetvég</v>
          </cell>
          <cell r="K594" t="str">
            <v>INOX</v>
          </cell>
          <cell r="L594">
            <v>6.81</v>
          </cell>
          <cell r="M594">
            <v>0.42722113434004239</v>
          </cell>
          <cell r="N594" t="str">
            <v>PL</v>
          </cell>
          <cell r="O594">
            <v>0</v>
          </cell>
          <cell r="P594"/>
          <cell r="Q594"/>
          <cell r="R594">
            <v>6111</v>
          </cell>
        </row>
        <row r="595">
          <cell r="A595">
            <v>1119157</v>
          </cell>
          <cell r="B595" t="str">
            <v>Uponor INOX 42x1 1/2"bm</v>
          </cell>
          <cell r="C595">
            <v>9410</v>
          </cell>
          <cell r="D595" t="str">
            <v>db</v>
          </cell>
          <cell r="E595"/>
          <cell r="F595">
            <v>6</v>
          </cell>
          <cell r="G595">
            <v>24</v>
          </cell>
          <cell r="H595" t="str">
            <v>Rozsdamentes</v>
          </cell>
          <cell r="I595" t="str">
            <v>Idom</v>
          </cell>
          <cell r="J595" t="str">
            <v>Menetvég</v>
          </cell>
          <cell r="K595" t="str">
            <v>INOX</v>
          </cell>
          <cell r="L595">
            <v>10.48</v>
          </cell>
          <cell r="M595">
            <v>0.42756811540909156</v>
          </cell>
          <cell r="N595" t="str">
            <v>PL</v>
          </cell>
          <cell r="O595">
            <v>0</v>
          </cell>
          <cell r="P595"/>
          <cell r="Q595"/>
          <cell r="R595">
            <v>9410</v>
          </cell>
        </row>
        <row r="596">
          <cell r="A596">
            <v>1119158</v>
          </cell>
          <cell r="B596" t="str">
            <v>Uponor INOX 54x2"bm</v>
          </cell>
          <cell r="C596">
            <v>14061</v>
          </cell>
          <cell r="D596" t="str">
            <v>db</v>
          </cell>
          <cell r="E596"/>
          <cell r="F596">
            <v>4</v>
          </cell>
          <cell r="G596">
            <v>12</v>
          </cell>
          <cell r="H596" t="str">
            <v>Rozsdamentes</v>
          </cell>
          <cell r="I596" t="str">
            <v>Idom</v>
          </cell>
          <cell r="J596" t="str">
            <v>Menetvég</v>
          </cell>
          <cell r="K596" t="str">
            <v>INOX</v>
          </cell>
          <cell r="L596">
            <v>15.67</v>
          </cell>
          <cell r="M596">
            <v>0.4271974468605777</v>
          </cell>
          <cell r="N596" t="str">
            <v>PL</v>
          </cell>
          <cell r="O596">
            <v>0</v>
          </cell>
          <cell r="P596"/>
          <cell r="Q596"/>
          <cell r="R596">
            <v>14061</v>
          </cell>
        </row>
        <row r="597">
          <cell r="A597">
            <v>1119159</v>
          </cell>
          <cell r="B597" t="str">
            <v>Uponor INOX karima PN16 DN15-15 MM</v>
          </cell>
          <cell r="C597">
            <v>12062</v>
          </cell>
          <cell r="D597" t="str">
            <v>db</v>
          </cell>
          <cell r="E597"/>
          <cell r="F597">
            <v>1</v>
          </cell>
          <cell r="G597">
            <v>15</v>
          </cell>
          <cell r="H597" t="str">
            <v>Rozsdamentes</v>
          </cell>
          <cell r="I597" t="str">
            <v>Idom</v>
          </cell>
          <cell r="J597" t="str">
            <v>Karima</v>
          </cell>
          <cell r="K597" t="str">
            <v>INOX</v>
          </cell>
          <cell r="L597">
            <v>13.44</v>
          </cell>
          <cell r="M597">
            <v>0.42729351422733486</v>
          </cell>
          <cell r="N597" t="str">
            <v>PL</v>
          </cell>
          <cell r="O597">
            <v>0</v>
          </cell>
          <cell r="P597"/>
          <cell r="Q597"/>
          <cell r="R597">
            <v>12062</v>
          </cell>
        </row>
        <row r="598">
          <cell r="A598">
            <v>1119160</v>
          </cell>
          <cell r="B598" t="str">
            <v>Uponor INOX karima PN16 DN15-18 MM</v>
          </cell>
          <cell r="C598">
            <v>12453</v>
          </cell>
          <cell r="D598" t="str">
            <v>db</v>
          </cell>
          <cell r="E598"/>
          <cell r="F598">
            <v>1</v>
          </cell>
          <cell r="G598">
            <v>10</v>
          </cell>
          <cell r="H598" t="str">
            <v>Rozsdamentes</v>
          </cell>
          <cell r="I598" t="str">
            <v>Idom</v>
          </cell>
          <cell r="J598" t="str">
            <v>Karima</v>
          </cell>
          <cell r="K598" t="str">
            <v>INOX</v>
          </cell>
          <cell r="L598">
            <v>13.87</v>
          </cell>
          <cell r="M598">
            <v>0.42752749918635902</v>
          </cell>
          <cell r="N598" t="str">
            <v>PL</v>
          </cell>
          <cell r="O598">
            <v>0</v>
          </cell>
          <cell r="P598"/>
          <cell r="Q598"/>
          <cell r="R598">
            <v>12453</v>
          </cell>
        </row>
        <row r="599">
          <cell r="A599">
            <v>1119161</v>
          </cell>
          <cell r="B599" t="str">
            <v>Uponor INOX karima PN16 DN20-22 MM</v>
          </cell>
          <cell r="C599">
            <v>16731</v>
          </cell>
          <cell r="D599" t="str">
            <v>db</v>
          </cell>
          <cell r="E599"/>
          <cell r="F599">
            <v>1</v>
          </cell>
          <cell r="G599">
            <v>10</v>
          </cell>
          <cell r="H599" t="str">
            <v>Rozsdamentes</v>
          </cell>
          <cell r="I599" t="str">
            <v>Idom</v>
          </cell>
          <cell r="J599" t="str">
            <v>Karima</v>
          </cell>
          <cell r="K599" t="str">
            <v>INOX</v>
          </cell>
          <cell r="L599">
            <v>18.64</v>
          </cell>
          <cell r="M599">
            <v>0.42736727228830873</v>
          </cell>
          <cell r="N599" t="str">
            <v>PL</v>
          </cell>
          <cell r="O599">
            <v>0</v>
          </cell>
          <cell r="P599"/>
          <cell r="Q599"/>
          <cell r="R599">
            <v>16731</v>
          </cell>
        </row>
        <row r="600">
          <cell r="A600">
            <v>1119162</v>
          </cell>
          <cell r="B600" t="str">
            <v>Uponor INOX karima PN16 DN25-28 MM</v>
          </cell>
          <cell r="C600">
            <v>19848</v>
          </cell>
          <cell r="D600" t="str">
            <v>db</v>
          </cell>
          <cell r="E600"/>
          <cell r="F600">
            <v>1</v>
          </cell>
          <cell r="G600">
            <v>5</v>
          </cell>
          <cell r="H600" t="str">
            <v>Rozsdamentes</v>
          </cell>
          <cell r="I600" t="str">
            <v>Idom</v>
          </cell>
          <cell r="J600" t="str">
            <v>Karima</v>
          </cell>
          <cell r="K600" t="str">
            <v>INOX</v>
          </cell>
          <cell r="L600">
            <v>22.11</v>
          </cell>
          <cell r="M600">
            <v>0.42743585509533755</v>
          </cell>
          <cell r="N600" t="str">
            <v>PL</v>
          </cell>
          <cell r="O600">
            <v>0</v>
          </cell>
          <cell r="P600"/>
          <cell r="Q600"/>
          <cell r="R600">
            <v>19848</v>
          </cell>
        </row>
        <row r="601">
          <cell r="A601">
            <v>1119163</v>
          </cell>
          <cell r="B601" t="str">
            <v>Uponor INOX karima PN16 DN32-35 MM</v>
          </cell>
          <cell r="C601">
            <v>30144</v>
          </cell>
          <cell r="D601" t="str">
            <v>db</v>
          </cell>
          <cell r="E601"/>
          <cell r="F601">
            <v>1</v>
          </cell>
          <cell r="G601">
            <v>4</v>
          </cell>
          <cell r="H601" t="str">
            <v>Rozsdamentes</v>
          </cell>
          <cell r="I601" t="str">
            <v>Idom</v>
          </cell>
          <cell r="J601" t="str">
            <v>Karima</v>
          </cell>
          <cell r="K601" t="str">
            <v>INOX</v>
          </cell>
          <cell r="L601">
            <v>32.299999999999997</v>
          </cell>
          <cell r="M601">
            <v>0.44925089754226011</v>
          </cell>
          <cell r="N601" t="str">
            <v>PL</v>
          </cell>
          <cell r="O601">
            <v>0</v>
          </cell>
          <cell r="P601"/>
          <cell r="Q601"/>
          <cell r="R601">
            <v>30144</v>
          </cell>
        </row>
        <row r="602">
          <cell r="A602">
            <v>1119164</v>
          </cell>
          <cell r="B602" t="str">
            <v>Uponor INOX karima PN16 DN40-42 MM</v>
          </cell>
          <cell r="C602">
            <v>35410</v>
          </cell>
          <cell r="D602" t="str">
            <v>db</v>
          </cell>
          <cell r="E602"/>
          <cell r="F602">
            <v>1</v>
          </cell>
          <cell r="G602">
            <v>5</v>
          </cell>
          <cell r="H602" t="str">
            <v>Rozsdamentes</v>
          </cell>
          <cell r="I602" t="str">
            <v>Idom</v>
          </cell>
          <cell r="J602" t="str">
            <v>Karima</v>
          </cell>
          <cell r="K602" t="str">
            <v>INOX</v>
          </cell>
          <cell r="L602">
            <v>39.46</v>
          </cell>
          <cell r="M602">
            <v>0.4272259799015844</v>
          </cell>
          <cell r="N602" t="str">
            <v>PL</v>
          </cell>
          <cell r="O602">
            <v>0</v>
          </cell>
          <cell r="P602"/>
          <cell r="Q602"/>
          <cell r="R602">
            <v>35410</v>
          </cell>
        </row>
        <row r="603">
          <cell r="A603">
            <v>1119165</v>
          </cell>
          <cell r="B603" t="str">
            <v>Uponor INOX karima PN16 DN50-54 MM</v>
          </cell>
          <cell r="C603">
            <v>45126</v>
          </cell>
          <cell r="D603" t="str">
            <v>db</v>
          </cell>
          <cell r="E603"/>
          <cell r="F603">
            <v>1</v>
          </cell>
          <cell r="G603">
            <v>2</v>
          </cell>
          <cell r="H603" t="str">
            <v>Rozsdamentes</v>
          </cell>
          <cell r="I603" t="str">
            <v>Idom</v>
          </cell>
          <cell r="J603" t="str">
            <v>Karima</v>
          </cell>
          <cell r="K603" t="str">
            <v>INOX</v>
          </cell>
          <cell r="L603">
            <v>50.28</v>
          </cell>
          <cell r="M603">
            <v>0.427308698431621</v>
          </cell>
          <cell r="N603" t="str">
            <v>PL</v>
          </cell>
          <cell r="O603">
            <v>0</v>
          </cell>
          <cell r="P603"/>
          <cell r="Q603"/>
          <cell r="R603">
            <v>45126</v>
          </cell>
        </row>
        <row r="604">
          <cell r="A604">
            <v>1119166</v>
          </cell>
          <cell r="B604" t="str">
            <v>Uponor INOX toldó 15-15</v>
          </cell>
          <cell r="C604">
            <v>1285</v>
          </cell>
          <cell r="D604" t="str">
            <v>db</v>
          </cell>
          <cell r="E604"/>
          <cell r="F604">
            <v>20</v>
          </cell>
          <cell r="G604">
            <v>160</v>
          </cell>
          <cell r="H604" t="str">
            <v>Rozsdamentes</v>
          </cell>
          <cell r="I604" t="str">
            <v>Idom</v>
          </cell>
          <cell r="J604" t="str">
            <v>Toldó</v>
          </cell>
          <cell r="K604" t="str">
            <v>INOX</v>
          </cell>
          <cell r="L604">
            <v>1.43</v>
          </cell>
          <cell r="M604">
            <v>0.42801443783076598</v>
          </cell>
          <cell r="N604" t="str">
            <v>PL</v>
          </cell>
          <cell r="O604">
            <v>0</v>
          </cell>
          <cell r="P604"/>
          <cell r="Q604"/>
          <cell r="R604">
            <v>1285</v>
          </cell>
        </row>
        <row r="605">
          <cell r="A605">
            <v>1119167</v>
          </cell>
          <cell r="B605" t="str">
            <v>Uponor INOX toldó 18-18</v>
          </cell>
          <cell r="C605">
            <v>1368</v>
          </cell>
          <cell r="D605" t="str">
            <v>db</v>
          </cell>
          <cell r="E605"/>
          <cell r="F605">
            <v>10</v>
          </cell>
          <cell r="G605">
            <v>100</v>
          </cell>
          <cell r="H605" t="str">
            <v>Rozsdamentes</v>
          </cell>
          <cell r="I605" t="str">
            <v>Idom</v>
          </cell>
          <cell r="J605" t="str">
            <v>Toldó</v>
          </cell>
          <cell r="K605" t="str">
            <v>INOX</v>
          </cell>
          <cell r="L605">
            <v>1.53</v>
          </cell>
          <cell r="M605">
            <v>0.42514608917984364</v>
          </cell>
          <cell r="N605" t="str">
            <v>PL</v>
          </cell>
          <cell r="O605">
            <v>0</v>
          </cell>
          <cell r="P605"/>
          <cell r="Q605"/>
          <cell r="R605">
            <v>1368</v>
          </cell>
        </row>
        <row r="606">
          <cell r="A606">
            <v>1119168</v>
          </cell>
          <cell r="B606" t="str">
            <v>Uponor INOX toldó 22-22</v>
          </cell>
          <cell r="C606">
            <v>1733</v>
          </cell>
          <cell r="D606" t="str">
            <v>db</v>
          </cell>
          <cell r="E606"/>
          <cell r="F606">
            <v>10</v>
          </cell>
          <cell r="G606">
            <v>80</v>
          </cell>
          <cell r="H606" t="str">
            <v>Rozsdamentes</v>
          </cell>
          <cell r="I606" t="str">
            <v>Idom</v>
          </cell>
          <cell r="J606" t="str">
            <v>Toldó</v>
          </cell>
          <cell r="K606" t="str">
            <v>INOX</v>
          </cell>
          <cell r="L606">
            <v>1.85</v>
          </cell>
          <cell r="M606">
            <v>0.45131217635983867</v>
          </cell>
          <cell r="N606" t="str">
            <v>PL</v>
          </cell>
          <cell r="O606">
            <v>0</v>
          </cell>
          <cell r="P606"/>
          <cell r="Q606"/>
          <cell r="R606">
            <v>1733</v>
          </cell>
        </row>
        <row r="607">
          <cell r="A607">
            <v>1119169</v>
          </cell>
          <cell r="B607" t="str">
            <v>Uponor INOX toldó 28-28</v>
          </cell>
          <cell r="C607">
            <v>2073</v>
          </cell>
          <cell r="D607" t="str">
            <v>db</v>
          </cell>
          <cell r="E607"/>
          <cell r="F607">
            <v>10</v>
          </cell>
          <cell r="G607">
            <v>60</v>
          </cell>
          <cell r="H607" t="str">
            <v>Rozsdamentes</v>
          </cell>
          <cell r="I607" t="str">
            <v>Idom</v>
          </cell>
          <cell r="J607" t="str">
            <v>Toldó</v>
          </cell>
          <cell r="K607" t="str">
            <v>INOX</v>
          </cell>
          <cell r="L607">
            <v>2.2200000000000002</v>
          </cell>
          <cell r="M607">
            <v>0.44956526867241686</v>
          </cell>
          <cell r="N607" t="str">
            <v>PL</v>
          </cell>
          <cell r="O607">
            <v>0</v>
          </cell>
          <cell r="P607"/>
          <cell r="Q607"/>
          <cell r="R607">
            <v>2073</v>
          </cell>
        </row>
        <row r="608">
          <cell r="A608">
            <v>1119170</v>
          </cell>
          <cell r="B608" t="str">
            <v>Uponor INOX toldó 35-35</v>
          </cell>
          <cell r="C608">
            <v>2306</v>
          </cell>
          <cell r="D608" t="str">
            <v>db</v>
          </cell>
          <cell r="E608"/>
          <cell r="F608">
            <v>10</v>
          </cell>
          <cell r="G608">
            <v>40</v>
          </cell>
          <cell r="H608" t="str">
            <v>Rozsdamentes</v>
          </cell>
          <cell r="I608" t="str">
            <v>Idom</v>
          </cell>
          <cell r="J608" t="str">
            <v>Toldó</v>
          </cell>
          <cell r="K608" t="str">
            <v>INOX</v>
          </cell>
          <cell r="L608">
            <v>2.57</v>
          </cell>
          <cell r="M608">
            <v>0.42716970633440676</v>
          </cell>
          <cell r="N608" t="str">
            <v>PL</v>
          </cell>
          <cell r="O608">
            <v>0</v>
          </cell>
          <cell r="P608"/>
          <cell r="Q608"/>
          <cell r="R608">
            <v>2306</v>
          </cell>
        </row>
        <row r="609">
          <cell r="A609">
            <v>1119171</v>
          </cell>
          <cell r="B609" t="str">
            <v>Uponor INOX toldó 42-42</v>
          </cell>
          <cell r="C609">
            <v>3001</v>
          </cell>
          <cell r="D609" t="str">
            <v>db</v>
          </cell>
          <cell r="E609"/>
          <cell r="F609">
            <v>4</v>
          </cell>
          <cell r="G609">
            <v>24</v>
          </cell>
          <cell r="H609" t="str">
            <v>Rozsdamentes</v>
          </cell>
          <cell r="I609" t="str">
            <v>Idom</v>
          </cell>
          <cell r="J609" t="str">
            <v>Toldó</v>
          </cell>
          <cell r="K609" t="str">
            <v>INOX</v>
          </cell>
          <cell r="L609">
            <v>3.34</v>
          </cell>
          <cell r="M609">
            <v>0.42795179362726765</v>
          </cell>
          <cell r="N609" t="str">
            <v>PL</v>
          </cell>
          <cell r="O609">
            <v>0</v>
          </cell>
          <cell r="P609"/>
          <cell r="Q609"/>
          <cell r="R609">
            <v>3001</v>
          </cell>
        </row>
        <row r="610">
          <cell r="A610">
            <v>1119172</v>
          </cell>
          <cell r="B610" t="str">
            <v>Uponor INOX toldó 54-54</v>
          </cell>
          <cell r="C610">
            <v>3946</v>
          </cell>
          <cell r="D610" t="str">
            <v>db</v>
          </cell>
          <cell r="E610"/>
          <cell r="F610">
            <v>4</v>
          </cell>
          <cell r="G610">
            <v>16</v>
          </cell>
          <cell r="H610" t="str">
            <v>Rozsdamentes</v>
          </cell>
          <cell r="I610" t="str">
            <v>Idom</v>
          </cell>
          <cell r="J610" t="str">
            <v>Toldó</v>
          </cell>
          <cell r="K610" t="str">
            <v>INOX</v>
          </cell>
          <cell r="L610">
            <v>4.22</v>
          </cell>
          <cell r="M610">
            <v>0.45032304857267069</v>
          </cell>
          <cell r="N610" t="str">
            <v>PL</v>
          </cell>
          <cell r="O610">
            <v>0</v>
          </cell>
          <cell r="P610"/>
          <cell r="Q610"/>
          <cell r="R610">
            <v>3946</v>
          </cell>
        </row>
        <row r="611">
          <cell r="A611">
            <v>1119173</v>
          </cell>
          <cell r="B611" t="str">
            <v>Uponor INOX szűkítő vak véggel 18-15</v>
          </cell>
          <cell r="C611">
            <v>1499</v>
          </cell>
          <cell r="D611" t="str">
            <v>db</v>
          </cell>
          <cell r="E611"/>
          <cell r="F611">
            <v>20</v>
          </cell>
          <cell r="G611">
            <v>200</v>
          </cell>
          <cell r="H611" t="str">
            <v>Rozsdamentes</v>
          </cell>
          <cell r="I611" t="str">
            <v>Idom</v>
          </cell>
          <cell r="J611" t="str">
            <v>Szűkítő</v>
          </cell>
          <cell r="K611" t="str">
            <v>INOX</v>
          </cell>
          <cell r="L611">
            <v>1.67</v>
          </cell>
          <cell r="M611">
            <v>0.4273793638010106</v>
          </cell>
          <cell r="N611" t="str">
            <v>PL</v>
          </cell>
          <cell r="O611">
            <v>0</v>
          </cell>
          <cell r="P611"/>
          <cell r="Q611"/>
          <cell r="R611">
            <v>1499</v>
          </cell>
        </row>
        <row r="612">
          <cell r="A612">
            <v>1119174</v>
          </cell>
          <cell r="B612" t="str">
            <v>Uponor INOX szűkítő vak véggel 22-15</v>
          </cell>
          <cell r="C612">
            <v>1634</v>
          </cell>
          <cell r="D612" t="str">
            <v>db</v>
          </cell>
          <cell r="E612"/>
          <cell r="F612">
            <v>10</v>
          </cell>
          <cell r="G612">
            <v>100</v>
          </cell>
          <cell r="H612" t="str">
            <v>Rozsdamentes</v>
          </cell>
          <cell r="I612" t="str">
            <v>Idom</v>
          </cell>
          <cell r="J612" t="str">
            <v>Szűkítő</v>
          </cell>
          <cell r="K612" t="str">
            <v>INOX</v>
          </cell>
          <cell r="L612">
            <v>1.82</v>
          </cell>
          <cell r="M612">
            <v>0.4275052707563971</v>
          </cell>
          <cell r="N612" t="str">
            <v>PL</v>
          </cell>
          <cell r="O612">
            <v>0</v>
          </cell>
          <cell r="P612"/>
          <cell r="Q612"/>
          <cell r="R612">
            <v>1634</v>
          </cell>
        </row>
        <row r="613">
          <cell r="A613">
            <v>1119175</v>
          </cell>
          <cell r="B613" t="str">
            <v>Uponor INOX szűkítő vak véggel 22-18</v>
          </cell>
          <cell r="C613">
            <v>1733</v>
          </cell>
          <cell r="D613" t="str">
            <v>db</v>
          </cell>
          <cell r="E613"/>
          <cell r="F613">
            <v>10</v>
          </cell>
          <cell r="G613">
            <v>100</v>
          </cell>
          <cell r="H613" t="str">
            <v>Rozsdamentes</v>
          </cell>
          <cell r="I613" t="str">
            <v>Idom</v>
          </cell>
          <cell r="J613" t="str">
            <v>Szűkítő</v>
          </cell>
          <cell r="K613" t="str">
            <v>INOX</v>
          </cell>
          <cell r="L613">
            <v>1.93</v>
          </cell>
          <cell r="M613">
            <v>0.42758513533756137</v>
          </cell>
          <cell r="N613" t="str">
            <v>PL</v>
          </cell>
          <cell r="O613">
            <v>0</v>
          </cell>
          <cell r="P613"/>
          <cell r="Q613"/>
          <cell r="R613">
            <v>1733</v>
          </cell>
        </row>
        <row r="614">
          <cell r="A614">
            <v>1119176</v>
          </cell>
          <cell r="B614" t="str">
            <v>Uponor INOX szűkítő vak véggel 28-15</v>
          </cell>
          <cell r="C614">
            <v>2105</v>
          </cell>
          <cell r="D614" t="str">
            <v>db</v>
          </cell>
          <cell r="E614"/>
          <cell r="F614">
            <v>10</v>
          </cell>
          <cell r="G614">
            <v>80</v>
          </cell>
          <cell r="H614" t="str">
            <v>Rozsdamentes</v>
          </cell>
          <cell r="I614" t="str">
            <v>Idom</v>
          </cell>
          <cell r="J614" t="str">
            <v>Szűkítő</v>
          </cell>
          <cell r="K614" t="str">
            <v>INOX</v>
          </cell>
          <cell r="L614">
            <v>2.35</v>
          </cell>
          <cell r="M614">
            <v>0.42619025584753445</v>
          </cell>
          <cell r="N614" t="str">
            <v>PL</v>
          </cell>
          <cell r="O614">
            <v>0</v>
          </cell>
          <cell r="P614"/>
          <cell r="Q614"/>
          <cell r="R614">
            <v>2105</v>
          </cell>
        </row>
        <row r="615">
          <cell r="A615">
            <v>1119177</v>
          </cell>
          <cell r="B615" t="str">
            <v>Uponor INOX szűkítő vak véggel 28-18</v>
          </cell>
          <cell r="C615">
            <v>2064</v>
          </cell>
          <cell r="D615" t="str">
            <v>db</v>
          </cell>
          <cell r="E615"/>
          <cell r="F615">
            <v>10</v>
          </cell>
          <cell r="G615">
            <v>80</v>
          </cell>
          <cell r="H615" t="str">
            <v>Rozsdamentes</v>
          </cell>
          <cell r="I615" t="str">
            <v>Idom</v>
          </cell>
          <cell r="J615" t="str">
            <v>Szűkítő</v>
          </cell>
          <cell r="K615" t="str">
            <v>INOX</v>
          </cell>
          <cell r="L615">
            <v>2.2999999999999998</v>
          </cell>
          <cell r="M615">
            <v>0.4272431394701135</v>
          </cell>
          <cell r="N615" t="str">
            <v>PL</v>
          </cell>
          <cell r="O615">
            <v>0</v>
          </cell>
          <cell r="P615"/>
          <cell r="Q615"/>
          <cell r="R615">
            <v>2064</v>
          </cell>
        </row>
        <row r="616">
          <cell r="A616">
            <v>1119178</v>
          </cell>
          <cell r="B616" t="str">
            <v>Uponor INOX szűkítő vak véggel 28-22</v>
          </cell>
          <cell r="C616">
            <v>2148</v>
          </cell>
          <cell r="D616" t="str">
            <v>db</v>
          </cell>
          <cell r="E616"/>
          <cell r="F616">
            <v>10</v>
          </cell>
          <cell r="G616">
            <v>80</v>
          </cell>
          <cell r="H616" t="str">
            <v>Rozsdamentes</v>
          </cell>
          <cell r="I616" t="str">
            <v>Idom</v>
          </cell>
          <cell r="J616" t="str">
            <v>Szűkítő</v>
          </cell>
          <cell r="K616" t="str">
            <v>INOX</v>
          </cell>
          <cell r="L616">
            <v>2.39</v>
          </cell>
          <cell r="M616">
            <v>0.4281056831998401</v>
          </cell>
          <cell r="N616" t="str">
            <v>PL</v>
          </cell>
          <cell r="O616">
            <v>0</v>
          </cell>
          <cell r="P616"/>
          <cell r="Q616"/>
          <cell r="R616">
            <v>2148</v>
          </cell>
        </row>
        <row r="617">
          <cell r="A617">
            <v>1119179</v>
          </cell>
          <cell r="B617" t="str">
            <v>Uponor INOX szűkítő vak véggel 35-18</v>
          </cell>
          <cell r="C617">
            <v>4112</v>
          </cell>
          <cell r="D617" t="str">
            <v>db</v>
          </cell>
          <cell r="E617"/>
          <cell r="F617">
            <v>10</v>
          </cell>
          <cell r="G617">
            <v>60</v>
          </cell>
          <cell r="H617" t="str">
            <v>Rozsdamentes</v>
          </cell>
          <cell r="I617" t="str">
            <v>Idom</v>
          </cell>
          <cell r="J617" t="str">
            <v>Szűkítő</v>
          </cell>
          <cell r="K617" t="str">
            <v>INOX</v>
          </cell>
          <cell r="L617">
            <v>4.58</v>
          </cell>
          <cell r="M617">
            <v>0.42751445045124747</v>
          </cell>
          <cell r="N617" t="str">
            <v>PL</v>
          </cell>
          <cell r="O617">
            <v>0</v>
          </cell>
          <cell r="P617"/>
          <cell r="Q617"/>
          <cell r="R617">
            <v>4112</v>
          </cell>
        </row>
        <row r="618">
          <cell r="A618">
            <v>1119180</v>
          </cell>
          <cell r="B618" t="str">
            <v>Uponor INOX szűkítő vak véggel 35-22</v>
          </cell>
          <cell r="C618">
            <v>2686</v>
          </cell>
          <cell r="D618" t="str">
            <v>db</v>
          </cell>
          <cell r="E618"/>
          <cell r="F618">
            <v>10</v>
          </cell>
          <cell r="G618">
            <v>60</v>
          </cell>
          <cell r="H618" t="str">
            <v>Rozsdamentes</v>
          </cell>
          <cell r="I618" t="str">
            <v>Idom</v>
          </cell>
          <cell r="J618" t="str">
            <v>Szűkítő</v>
          </cell>
          <cell r="K618" t="str">
            <v>INOX</v>
          </cell>
          <cell r="L618">
            <v>3</v>
          </cell>
          <cell r="M618">
            <v>0.42592662753713961</v>
          </cell>
          <cell r="N618" t="str">
            <v>PL</v>
          </cell>
          <cell r="O618">
            <v>0</v>
          </cell>
          <cell r="P618"/>
          <cell r="Q618"/>
          <cell r="R618">
            <v>2686</v>
          </cell>
        </row>
        <row r="619">
          <cell r="A619">
            <v>1119181</v>
          </cell>
          <cell r="B619" t="str">
            <v>Uponor INOX szűkítő vak véggel 35-28</v>
          </cell>
          <cell r="C619">
            <v>2952</v>
          </cell>
          <cell r="D619" t="str">
            <v>db</v>
          </cell>
          <cell r="E619"/>
          <cell r="F619">
            <v>10</v>
          </cell>
          <cell r="G619">
            <v>60</v>
          </cell>
          <cell r="H619" t="str">
            <v>Rozsdamentes</v>
          </cell>
          <cell r="I619" t="str">
            <v>Idom</v>
          </cell>
          <cell r="J619" t="str">
            <v>Szűkítő</v>
          </cell>
          <cell r="K619" t="str">
            <v>INOX</v>
          </cell>
          <cell r="L619">
            <v>3.29</v>
          </cell>
          <cell r="M619">
            <v>0.42716215582069239</v>
          </cell>
          <cell r="N619" t="str">
            <v>PL</v>
          </cell>
          <cell r="O619">
            <v>0</v>
          </cell>
          <cell r="P619"/>
          <cell r="Q619"/>
          <cell r="R619">
            <v>2952</v>
          </cell>
        </row>
        <row r="620">
          <cell r="A620">
            <v>1119182</v>
          </cell>
          <cell r="B620" t="str">
            <v>Uponor INOX szűkítő vak véggel 42-18</v>
          </cell>
          <cell r="C620">
            <v>7594</v>
          </cell>
          <cell r="D620" t="str">
            <v>db</v>
          </cell>
          <cell r="E620"/>
          <cell r="F620">
            <v>10</v>
          </cell>
          <cell r="G620">
            <v>50</v>
          </cell>
          <cell r="H620" t="str">
            <v>Rozsdamentes</v>
          </cell>
          <cell r="I620" t="str">
            <v>Idom</v>
          </cell>
          <cell r="J620" t="str">
            <v>Szűkítő</v>
          </cell>
          <cell r="K620" t="str">
            <v>INOX</v>
          </cell>
          <cell r="L620">
            <v>8.4600000000000009</v>
          </cell>
          <cell r="M620">
            <v>0.42739923081546161</v>
          </cell>
          <cell r="N620" t="str">
            <v>PL</v>
          </cell>
          <cell r="O620">
            <v>0</v>
          </cell>
          <cell r="P620"/>
          <cell r="Q620"/>
          <cell r="R620">
            <v>7594</v>
          </cell>
        </row>
        <row r="621">
          <cell r="A621">
            <v>1119183</v>
          </cell>
          <cell r="B621" t="str">
            <v>Uponor INOX szűkítő vak véggel 42-22</v>
          </cell>
          <cell r="C621">
            <v>5456</v>
          </cell>
          <cell r="D621" t="str">
            <v>db</v>
          </cell>
          <cell r="E621"/>
          <cell r="F621">
            <v>5</v>
          </cell>
          <cell r="G621">
            <v>30</v>
          </cell>
          <cell r="H621" t="str">
            <v>Rozsdamentes</v>
          </cell>
          <cell r="I621" t="str">
            <v>Idom</v>
          </cell>
          <cell r="J621" t="str">
            <v>Szűkítő</v>
          </cell>
          <cell r="K621" t="str">
            <v>INOX</v>
          </cell>
          <cell r="L621">
            <v>5.83</v>
          </cell>
          <cell r="M621">
            <v>0.45077999222400622</v>
          </cell>
          <cell r="N621" t="str">
            <v>PL</v>
          </cell>
          <cell r="O621">
            <v>0</v>
          </cell>
          <cell r="P621"/>
          <cell r="Q621"/>
          <cell r="R621">
            <v>5456</v>
          </cell>
        </row>
        <row r="622">
          <cell r="A622">
            <v>1119184</v>
          </cell>
          <cell r="B622" t="str">
            <v>Uponor INOX szűkítő vak véggel 42-28</v>
          </cell>
          <cell r="C622">
            <v>5588</v>
          </cell>
          <cell r="D622" t="str">
            <v>db</v>
          </cell>
          <cell r="E622"/>
          <cell r="F622">
            <v>5</v>
          </cell>
          <cell r="G622">
            <v>30</v>
          </cell>
          <cell r="H622" t="str">
            <v>Rozsdamentes</v>
          </cell>
          <cell r="I622" t="str">
            <v>Idom</v>
          </cell>
          <cell r="J622" t="str">
            <v>Szűkítő</v>
          </cell>
          <cell r="K622" t="str">
            <v>INOX</v>
          </cell>
          <cell r="L622">
            <v>5.97</v>
          </cell>
          <cell r="M622">
            <v>0.45087642339188738</v>
          </cell>
          <cell r="N622" t="str">
            <v>PL</v>
          </cell>
          <cell r="O622">
            <v>0</v>
          </cell>
          <cell r="P622"/>
          <cell r="Q622"/>
          <cell r="R622">
            <v>5588</v>
          </cell>
        </row>
        <row r="623">
          <cell r="A623">
            <v>1119185</v>
          </cell>
          <cell r="B623" t="str">
            <v>Uponor INOX szűkítő vak véggel 42-35</v>
          </cell>
          <cell r="C623">
            <v>3117</v>
          </cell>
          <cell r="D623" t="str">
            <v>db</v>
          </cell>
          <cell r="E623"/>
          <cell r="F623">
            <v>5</v>
          </cell>
          <cell r="G623">
            <v>30</v>
          </cell>
          <cell r="H623" t="str">
            <v>Rozsdamentes</v>
          </cell>
          <cell r="I623" t="str">
            <v>Idom</v>
          </cell>
          <cell r="J623" t="str">
            <v>Szűkítő</v>
          </cell>
          <cell r="K623" t="str">
            <v>INOX</v>
          </cell>
          <cell r="L623">
            <v>3.47</v>
          </cell>
          <cell r="M623">
            <v>0.42780398436848555</v>
          </cell>
          <cell r="N623" t="str">
            <v>PL</v>
          </cell>
          <cell r="O623">
            <v>0</v>
          </cell>
          <cell r="P623"/>
          <cell r="Q623"/>
          <cell r="R623">
            <v>3117</v>
          </cell>
        </row>
        <row r="624">
          <cell r="A624">
            <v>1119186</v>
          </cell>
          <cell r="B624" t="str">
            <v>Uponor INOX szűkítő vak véggel 54-28</v>
          </cell>
          <cell r="C624">
            <v>9211</v>
          </cell>
          <cell r="D624" t="str">
            <v>db</v>
          </cell>
          <cell r="E624"/>
          <cell r="F624">
            <v>5</v>
          </cell>
          <cell r="G624">
            <v>20</v>
          </cell>
          <cell r="H624" t="str">
            <v>Rozsdamentes</v>
          </cell>
          <cell r="I624" t="str">
            <v>Idom</v>
          </cell>
          <cell r="J624" t="str">
            <v>Szűkítő</v>
          </cell>
          <cell r="K624" t="str">
            <v>INOX</v>
          </cell>
          <cell r="L624">
            <v>9.83</v>
          </cell>
          <cell r="M624">
            <v>0.45147188502810276</v>
          </cell>
          <cell r="N624" t="str">
            <v>PL</v>
          </cell>
          <cell r="O624">
            <v>0</v>
          </cell>
          <cell r="P624"/>
          <cell r="Q624"/>
          <cell r="R624">
            <v>9211</v>
          </cell>
        </row>
        <row r="625">
          <cell r="A625">
            <v>1119187</v>
          </cell>
          <cell r="B625" t="str">
            <v>Uponor INOX szűkítő vak véggel 54-35</v>
          </cell>
          <cell r="C625">
            <v>6225</v>
          </cell>
          <cell r="D625" t="str">
            <v>db</v>
          </cell>
          <cell r="E625"/>
          <cell r="F625">
            <v>5</v>
          </cell>
          <cell r="G625">
            <v>15</v>
          </cell>
          <cell r="H625" t="str">
            <v>Rozsdamentes</v>
          </cell>
          <cell r="I625" t="str">
            <v>Idom</v>
          </cell>
          <cell r="J625" t="str">
            <v>Szűkítő</v>
          </cell>
          <cell r="K625" t="str">
            <v>INOX</v>
          </cell>
          <cell r="L625">
            <v>6.94</v>
          </cell>
          <cell r="M625">
            <v>0.42697671302058438</v>
          </cell>
          <cell r="N625" t="str">
            <v>PL</v>
          </cell>
          <cell r="O625">
            <v>0</v>
          </cell>
          <cell r="P625"/>
          <cell r="Q625"/>
          <cell r="R625">
            <v>6225</v>
          </cell>
        </row>
        <row r="626">
          <cell r="A626">
            <v>1119188</v>
          </cell>
          <cell r="B626" t="str">
            <v>Uponor INOX szűkítő vak véggel 54-42</v>
          </cell>
          <cell r="C626">
            <v>3574</v>
          </cell>
          <cell r="D626" t="str">
            <v>db</v>
          </cell>
          <cell r="E626"/>
          <cell r="F626">
            <v>5</v>
          </cell>
          <cell r="G626">
            <v>20</v>
          </cell>
          <cell r="H626" t="str">
            <v>Rozsdamentes</v>
          </cell>
          <cell r="I626" t="str">
            <v>Idom</v>
          </cell>
          <cell r="J626" t="str">
            <v>Szűkítő</v>
          </cell>
          <cell r="K626" t="str">
            <v>INOX</v>
          </cell>
          <cell r="L626">
            <v>3.98</v>
          </cell>
          <cell r="M626">
            <v>0.4276249680868992</v>
          </cell>
          <cell r="N626" t="str">
            <v>PL</v>
          </cell>
          <cell r="O626">
            <v>0</v>
          </cell>
          <cell r="P626"/>
          <cell r="Q626"/>
          <cell r="R626">
            <v>3574</v>
          </cell>
        </row>
        <row r="627">
          <cell r="A627">
            <v>1119189</v>
          </cell>
          <cell r="B627" t="str">
            <v>Uponor INOX "M"-es préspofa 15mm</v>
          </cell>
          <cell r="C627">
            <v>58816</v>
          </cell>
          <cell r="D627" t="str">
            <v>db</v>
          </cell>
          <cell r="E627"/>
          <cell r="F627">
            <v>1</v>
          </cell>
          <cell r="G627">
            <v>1</v>
          </cell>
          <cell r="H627" t="str">
            <v>Szerszám</v>
          </cell>
          <cell r="I627" t="str">
            <v>Présszerszám</v>
          </cell>
          <cell r="J627" t="str">
            <v>Pofa</v>
          </cell>
          <cell r="K627" t="str">
            <v>INOX</v>
          </cell>
          <cell r="L627">
            <v>78.2</v>
          </cell>
          <cell r="M627">
            <v>0.31661817456907426</v>
          </cell>
          <cell r="N627" t="str">
            <v>PL</v>
          </cell>
          <cell r="O627">
            <v>0</v>
          </cell>
          <cell r="P627"/>
          <cell r="Q627"/>
          <cell r="R627">
            <v>58816</v>
          </cell>
        </row>
        <row r="628">
          <cell r="A628">
            <v>1119190</v>
          </cell>
          <cell r="B628" t="str">
            <v>Uponor INOX "M"-es préspofa 18mm</v>
          </cell>
          <cell r="C628">
            <v>58816</v>
          </cell>
          <cell r="D628" t="str">
            <v>db</v>
          </cell>
          <cell r="E628"/>
          <cell r="F628">
            <v>1</v>
          </cell>
          <cell r="G628">
            <v>1</v>
          </cell>
          <cell r="H628" t="str">
            <v>Szerszám</v>
          </cell>
          <cell r="I628" t="str">
            <v>Présszerszám</v>
          </cell>
          <cell r="J628" t="str">
            <v>Pofa</v>
          </cell>
          <cell r="K628" t="str">
            <v>INOX</v>
          </cell>
          <cell r="L628">
            <v>78.2</v>
          </cell>
          <cell r="M628">
            <v>0.31661817456907426</v>
          </cell>
          <cell r="N628" t="str">
            <v>PL</v>
          </cell>
          <cell r="O628">
            <v>0</v>
          </cell>
          <cell r="P628"/>
          <cell r="Q628"/>
          <cell r="R628">
            <v>58816</v>
          </cell>
        </row>
        <row r="629">
          <cell r="A629">
            <v>1119191</v>
          </cell>
          <cell r="B629" t="str">
            <v>Uponor INOX "M"-es préspofa 22mm</v>
          </cell>
          <cell r="C629">
            <v>58816</v>
          </cell>
          <cell r="D629" t="str">
            <v>db</v>
          </cell>
          <cell r="E629"/>
          <cell r="F629">
            <v>1</v>
          </cell>
          <cell r="G629">
            <v>1</v>
          </cell>
          <cell r="H629" t="str">
            <v>Szerszám</v>
          </cell>
          <cell r="I629" t="str">
            <v>Présszerszám</v>
          </cell>
          <cell r="J629" t="str">
            <v>Pofa</v>
          </cell>
          <cell r="K629" t="str">
            <v>INOX</v>
          </cell>
          <cell r="L629">
            <v>78.2</v>
          </cell>
          <cell r="M629">
            <v>0.31661817456907426</v>
          </cell>
          <cell r="N629" t="str">
            <v>PL</v>
          </cell>
          <cell r="O629">
            <v>0</v>
          </cell>
          <cell r="P629"/>
          <cell r="Q629"/>
          <cell r="R629">
            <v>58816</v>
          </cell>
        </row>
        <row r="630">
          <cell r="A630">
            <v>1119192</v>
          </cell>
          <cell r="B630" t="str">
            <v>Uponor INOX "M"-es préspofa 28mm</v>
          </cell>
          <cell r="C630">
            <v>65736</v>
          </cell>
          <cell r="D630" t="str">
            <v>db</v>
          </cell>
          <cell r="E630"/>
          <cell r="F630">
            <v>1</v>
          </cell>
          <cell r="G630">
            <v>1</v>
          </cell>
          <cell r="H630" t="str">
            <v>Szerszám</v>
          </cell>
          <cell r="I630" t="str">
            <v>Présszerszám</v>
          </cell>
          <cell r="J630" t="str">
            <v>Pofa</v>
          </cell>
          <cell r="K630" t="str">
            <v>INOX</v>
          </cell>
          <cell r="L630">
            <v>87.4</v>
          </cell>
          <cell r="M630">
            <v>0.3166230667354254</v>
          </cell>
          <cell r="N630" t="str">
            <v>PL</v>
          </cell>
          <cell r="O630">
            <v>0</v>
          </cell>
          <cell r="P630"/>
          <cell r="Q630"/>
          <cell r="R630">
            <v>65736</v>
          </cell>
        </row>
        <row r="631">
          <cell r="A631">
            <v>1119193</v>
          </cell>
          <cell r="B631" t="str">
            <v>Uponor INOX "M"-es préspofa 35mm</v>
          </cell>
          <cell r="C631">
            <v>72657</v>
          </cell>
          <cell r="D631" t="str">
            <v>db</v>
          </cell>
          <cell r="E631"/>
          <cell r="F631">
            <v>1</v>
          </cell>
          <cell r="G631">
            <v>1</v>
          </cell>
          <cell r="H631" t="str">
            <v>Szerszám</v>
          </cell>
          <cell r="I631" t="str">
            <v>Présszerszám</v>
          </cell>
          <cell r="J631" t="str">
            <v>Pofa</v>
          </cell>
          <cell r="K631" t="str">
            <v>INOX</v>
          </cell>
          <cell r="L631">
            <v>96.6</v>
          </cell>
          <cell r="M631">
            <v>0.31663643247567597</v>
          </cell>
          <cell r="N631" t="str">
            <v>PL</v>
          </cell>
          <cell r="O631">
            <v>0</v>
          </cell>
          <cell r="P631"/>
          <cell r="Q631"/>
          <cell r="R631">
            <v>72657</v>
          </cell>
        </row>
        <row r="632">
          <cell r="A632">
            <v>1119194</v>
          </cell>
          <cell r="B632" t="str">
            <v>Uponor INOX "M"-es láncos préspofa 42mm</v>
          </cell>
          <cell r="C632">
            <v>350305</v>
          </cell>
          <cell r="D632" t="str">
            <v>db</v>
          </cell>
          <cell r="E632"/>
          <cell r="F632">
            <v>1</v>
          </cell>
          <cell r="G632">
            <v>1</v>
          </cell>
          <cell r="H632" t="str">
            <v>Szerszám</v>
          </cell>
          <cell r="I632" t="str">
            <v>Présszerszám</v>
          </cell>
          <cell r="J632" t="str">
            <v>Pofa</v>
          </cell>
          <cell r="K632" t="str">
            <v>INOX</v>
          </cell>
          <cell r="L632">
            <v>465.75</v>
          </cell>
          <cell r="M632">
            <v>0.31662563358481477</v>
          </cell>
          <cell r="N632" t="str">
            <v>PL</v>
          </cell>
          <cell r="O632">
            <v>0</v>
          </cell>
          <cell r="P632"/>
          <cell r="Q632"/>
          <cell r="R632">
            <v>350305</v>
          </cell>
        </row>
        <row r="633">
          <cell r="A633">
            <v>1119195</v>
          </cell>
          <cell r="B633" t="str">
            <v>Uponor INOX "M"-es láncos préspofa 54mm</v>
          </cell>
          <cell r="C633">
            <v>358954</v>
          </cell>
          <cell r="D633" t="str">
            <v>db</v>
          </cell>
          <cell r="E633"/>
          <cell r="F633">
            <v>1</v>
          </cell>
          <cell r="G633">
            <v>1</v>
          </cell>
          <cell r="H633" t="str">
            <v>Szerszám</v>
          </cell>
          <cell r="I633" t="str">
            <v>Présszerszám</v>
          </cell>
          <cell r="J633" t="str">
            <v>Pofa</v>
          </cell>
          <cell r="K633" t="str">
            <v>INOX</v>
          </cell>
          <cell r="L633">
            <v>477.25</v>
          </cell>
          <cell r="M633">
            <v>0.31662466993614824</v>
          </cell>
          <cell r="N633" t="str">
            <v>PL</v>
          </cell>
          <cell r="O633">
            <v>0</v>
          </cell>
          <cell r="P633"/>
          <cell r="Q633"/>
          <cell r="R633">
            <v>358954</v>
          </cell>
        </row>
        <row r="634">
          <cell r="A634">
            <v>1119196</v>
          </cell>
          <cell r="B634" t="str">
            <v>Uponor INOX közbetét "M"-es láncos préspofákhoz (42-54mm)</v>
          </cell>
          <cell r="C634">
            <v>84764</v>
          </cell>
          <cell r="D634" t="str">
            <v>db</v>
          </cell>
          <cell r="E634"/>
          <cell r="F634">
            <v>1</v>
          </cell>
          <cell r="G634">
            <v>1</v>
          </cell>
          <cell r="H634" t="str">
            <v>Szerszám</v>
          </cell>
          <cell r="I634" t="str">
            <v>Présszerszám</v>
          </cell>
          <cell r="J634" t="str">
            <v>Pofa</v>
          </cell>
          <cell r="K634" t="str">
            <v>INOX</v>
          </cell>
          <cell r="L634">
            <v>112.7</v>
          </cell>
          <cell r="M634">
            <v>0.31661627758776612</v>
          </cell>
          <cell r="N634" t="str">
            <v>PL</v>
          </cell>
          <cell r="O634">
            <v>0</v>
          </cell>
          <cell r="P634"/>
          <cell r="Q634"/>
          <cell r="R634">
            <v>84764</v>
          </cell>
        </row>
        <row r="635">
          <cell r="A635">
            <v>1119197</v>
          </cell>
          <cell r="B635" t="str">
            <v>Uponor INOX görgős csővágó olló</v>
          </cell>
          <cell r="C635">
            <v>21248</v>
          </cell>
          <cell r="D635" t="str">
            <v>db</v>
          </cell>
          <cell r="E635"/>
          <cell r="F635">
            <v>1</v>
          </cell>
          <cell r="G635">
            <v>1</v>
          </cell>
          <cell r="H635" t="str">
            <v>Szerszám</v>
          </cell>
          <cell r="I635" t="str">
            <v>Csővágó</v>
          </cell>
          <cell r="J635"/>
          <cell r="K635" t="str">
            <v>INOX</v>
          </cell>
          <cell r="L635">
            <v>31.25</v>
          </cell>
          <cell r="M635">
            <v>0.24406557948824459</v>
          </cell>
          <cell r="N635" t="str">
            <v>PL</v>
          </cell>
          <cell r="O635" t="e">
            <v>#N/A</v>
          </cell>
          <cell r="P635"/>
          <cell r="Q635"/>
          <cell r="R635">
            <v>21248</v>
          </cell>
        </row>
        <row r="636">
          <cell r="A636">
            <v>1119198</v>
          </cell>
          <cell r="B636" t="str">
            <v>Uponor INOX görgős csővágó ollóhoz (1119198) tartalék kés</v>
          </cell>
          <cell r="C636">
            <v>1246</v>
          </cell>
          <cell r="D636" t="str">
            <v>db</v>
          </cell>
          <cell r="E636"/>
          <cell r="F636">
            <v>1</v>
          </cell>
          <cell r="G636">
            <v>1</v>
          </cell>
          <cell r="H636" t="str">
            <v>Szerszám</v>
          </cell>
          <cell r="I636" t="str">
            <v>Csővágó</v>
          </cell>
          <cell r="J636"/>
          <cell r="K636" t="str">
            <v>INOX</v>
          </cell>
          <cell r="L636">
            <v>1.84</v>
          </cell>
          <cell r="M636">
            <v>0.24098224068463181</v>
          </cell>
          <cell r="N636" t="str">
            <v>PL</v>
          </cell>
          <cell r="O636" t="e">
            <v>#N/A</v>
          </cell>
          <cell r="P636"/>
          <cell r="Q636"/>
          <cell r="R636">
            <v>1246</v>
          </cell>
        </row>
        <row r="637">
          <cell r="A637">
            <v>1022682</v>
          </cell>
          <cell r="B637" t="str">
            <v>Uponor Aqua cső, natúr 16x2,2 100m PN10</v>
          </cell>
          <cell r="C637">
            <v>606</v>
          </cell>
          <cell r="D637" t="str">
            <v>m</v>
          </cell>
          <cell r="E637" t="str">
            <v/>
          </cell>
          <cell r="F637">
            <v>100</v>
          </cell>
          <cell r="G637">
            <v>100</v>
          </cell>
          <cell r="H637" t="str">
            <v>PE-Xa</v>
          </cell>
          <cell r="I637" t="str">
            <v>Cső</v>
          </cell>
          <cell r="J637" t="str">
            <v>Tekercses</v>
          </cell>
          <cell r="K637" t="str">
            <v xml:space="preserve">Aqua </v>
          </cell>
          <cell r="L637">
            <v>0.625</v>
          </cell>
          <cell r="M637">
            <v>0.4698978690747927</v>
          </cell>
          <cell r="N637" t="str">
            <v>PL</v>
          </cell>
          <cell r="O637">
            <v>841.28621414112001</v>
          </cell>
          <cell r="P637"/>
          <cell r="Q637"/>
          <cell r="R637">
            <v>606</v>
          </cell>
        </row>
        <row r="638">
          <cell r="A638">
            <v>1001201</v>
          </cell>
          <cell r="B638" t="str">
            <v>Uponor Aqua cső, natúr 20x2,8 50m PN10</v>
          </cell>
          <cell r="C638">
            <v>996</v>
          </cell>
          <cell r="D638" t="str">
            <v>m</v>
          </cell>
          <cell r="E638" t="str">
            <v/>
          </cell>
          <cell r="F638">
            <v>50</v>
          </cell>
          <cell r="G638">
            <v>50</v>
          </cell>
          <cell r="H638" t="str">
            <v>PE-Xa</v>
          </cell>
          <cell r="I638" t="str">
            <v>Cső</v>
          </cell>
          <cell r="J638" t="str">
            <v>Tekercses</v>
          </cell>
          <cell r="K638" t="str">
            <v xml:space="preserve">Aqua </v>
          </cell>
          <cell r="L638">
            <v>0.92500000000000004</v>
          </cell>
          <cell r="M638">
            <v>0.52265261126084361</v>
          </cell>
          <cell r="N638" t="str">
            <v>PL</v>
          </cell>
          <cell r="O638">
            <v>651.10674609244006</v>
          </cell>
          <cell r="P638"/>
          <cell r="Q638"/>
          <cell r="R638">
            <v>996</v>
          </cell>
        </row>
        <row r="639">
          <cell r="A639">
            <v>1001202</v>
          </cell>
          <cell r="B639" t="str">
            <v>Uponor Aqua cső, natúr 25x3,5 50m PN10</v>
          </cell>
          <cell r="C639">
            <v>1667</v>
          </cell>
          <cell r="D639" t="str">
            <v>m</v>
          </cell>
          <cell r="E639" t="str">
            <v/>
          </cell>
          <cell r="F639">
            <v>50</v>
          </cell>
          <cell r="G639">
            <v>50</v>
          </cell>
          <cell r="H639" t="str">
            <v>PE-Xa</v>
          </cell>
          <cell r="I639" t="str">
            <v>Cső</v>
          </cell>
          <cell r="J639" t="str">
            <v>Tekercses</v>
          </cell>
          <cell r="K639" t="str">
            <v xml:space="preserve">Aqua </v>
          </cell>
          <cell r="L639">
            <v>1.3</v>
          </cell>
          <cell r="M639">
            <v>0.59917028554972696</v>
          </cell>
          <cell r="N639" t="str">
            <v>PL</v>
          </cell>
          <cell r="O639">
            <v>117.42475870752</v>
          </cell>
          <cell r="P639"/>
          <cell r="Q639"/>
          <cell r="R639">
            <v>1667</v>
          </cell>
        </row>
        <row r="640">
          <cell r="A640">
            <v>1001203</v>
          </cell>
          <cell r="B640" t="str">
            <v>Uponor Aqua cső, natúr 32x4,4 50m PN10</v>
          </cell>
          <cell r="C640">
            <v>3249</v>
          </cell>
          <cell r="D640" t="str">
            <v>m</v>
          </cell>
          <cell r="E640" t="str">
            <v/>
          </cell>
          <cell r="F640">
            <v>50</v>
          </cell>
          <cell r="G640">
            <v>50</v>
          </cell>
          <cell r="H640" t="str">
            <v>PE-Xa</v>
          </cell>
          <cell r="I640" t="str">
            <v>Cső</v>
          </cell>
          <cell r="J640" t="str">
            <v>Tekercses</v>
          </cell>
          <cell r="K640" t="str">
            <v xml:space="preserve">Aqua </v>
          </cell>
          <cell r="L640">
            <v>2.59</v>
          </cell>
          <cell r="M640">
            <v>0.59026580556609431</v>
          </cell>
          <cell r="N640" t="str">
            <v>PL</v>
          </cell>
          <cell r="O640">
            <v>0</v>
          </cell>
          <cell r="P640"/>
          <cell r="Q640"/>
          <cell r="R640">
            <v>3249</v>
          </cell>
        </row>
        <row r="641">
          <cell r="A641">
            <v>1008963</v>
          </cell>
          <cell r="B641" t="str">
            <v>Uponor Aqua cső, natúr 40x5,5 50m PN10</v>
          </cell>
          <cell r="C641">
            <v>5345</v>
          </cell>
          <cell r="D641" t="str">
            <v>m</v>
          </cell>
          <cell r="E641" t="str">
            <v/>
          </cell>
          <cell r="F641">
            <v>50</v>
          </cell>
          <cell r="G641">
            <v>50</v>
          </cell>
          <cell r="H641" t="str">
            <v>PE-Xa</v>
          </cell>
          <cell r="I641" t="str">
            <v>Cső</v>
          </cell>
          <cell r="J641" t="str">
            <v>Tekercses</v>
          </cell>
          <cell r="K641" t="str">
            <v xml:space="preserve">Aqua </v>
          </cell>
          <cell r="L641">
            <v>3.2250000000000001</v>
          </cell>
          <cell r="M641">
            <v>0.68987686448683139</v>
          </cell>
          <cell r="N641" t="str">
            <v>PL</v>
          </cell>
          <cell r="O641">
            <v>0</v>
          </cell>
          <cell r="P641"/>
          <cell r="Q641"/>
          <cell r="R641">
            <v>5345</v>
          </cell>
        </row>
        <row r="642">
          <cell r="A642">
            <v>1008964</v>
          </cell>
          <cell r="B642" t="str">
            <v>Uponor Aqua cső, natúr 50x6,9 50m PN10</v>
          </cell>
          <cell r="C642">
            <v>10387</v>
          </cell>
          <cell r="D642" t="str">
            <v>m</v>
          </cell>
          <cell r="E642" t="str">
            <v/>
          </cell>
          <cell r="F642">
            <v>50</v>
          </cell>
          <cell r="G642">
            <v>50</v>
          </cell>
          <cell r="H642" t="str">
            <v>PE-Xa</v>
          </cell>
          <cell r="I642" t="str">
            <v>Cső</v>
          </cell>
          <cell r="J642" t="str">
            <v>Tekercses</v>
          </cell>
          <cell r="K642" t="str">
            <v xml:space="preserve">Aqua </v>
          </cell>
          <cell r="L642">
            <v>6.18</v>
          </cell>
          <cell r="M642">
            <v>0.69419083261994796</v>
          </cell>
          <cell r="N642" t="str">
            <v>PL</v>
          </cell>
          <cell r="O642">
            <v>0</v>
          </cell>
          <cell r="P642"/>
          <cell r="Q642"/>
          <cell r="R642">
            <v>10387</v>
          </cell>
        </row>
        <row r="643">
          <cell r="A643">
            <v>1008965</v>
          </cell>
          <cell r="B643" t="str">
            <v>Uponor Aqua cső, natúr 63x8,6 50m PN10</v>
          </cell>
          <cell r="C643">
            <v>14050</v>
          </cell>
          <cell r="D643" t="str">
            <v>m</v>
          </cell>
          <cell r="E643" t="str">
            <v/>
          </cell>
          <cell r="F643">
            <v>50</v>
          </cell>
          <cell r="G643">
            <v>50</v>
          </cell>
          <cell r="H643" t="str">
            <v>PE-Xa</v>
          </cell>
          <cell r="I643" t="str">
            <v>Cső</v>
          </cell>
          <cell r="J643" t="str">
            <v>Tekercses</v>
          </cell>
          <cell r="K643" t="str">
            <v xml:space="preserve">Aqua </v>
          </cell>
          <cell r="L643">
            <v>8.7375000000000007</v>
          </cell>
          <cell r="M643">
            <v>0.68035860206813914</v>
          </cell>
          <cell r="N643" t="str">
            <v>PL</v>
          </cell>
          <cell r="O643">
            <v>0</v>
          </cell>
          <cell r="P643"/>
          <cell r="Q643"/>
          <cell r="R643">
            <v>14050</v>
          </cell>
        </row>
        <row r="644">
          <cell r="A644">
            <v>1033523</v>
          </cell>
          <cell r="B644" t="str">
            <v>Uponor Aqua cső, natúr 75x6,8 5m PN6</v>
          </cell>
          <cell r="C644">
            <v>5460</v>
          </cell>
          <cell r="D644" t="str">
            <v>m</v>
          </cell>
          <cell r="E644"/>
          <cell r="F644">
            <v>5</v>
          </cell>
          <cell r="G644">
            <v>45</v>
          </cell>
          <cell r="H644" t="str">
            <v>PE-Xa</v>
          </cell>
          <cell r="I644" t="str">
            <v>Cső</v>
          </cell>
          <cell r="J644" t="str">
            <v>Szálas</v>
          </cell>
          <cell r="K644" t="str">
            <v>Aqua</v>
          </cell>
          <cell r="L644">
            <v>4.5999999999999996</v>
          </cell>
          <cell r="M644">
            <v>0.56697063731366804</v>
          </cell>
          <cell r="N644" t="str">
            <v>Pl</v>
          </cell>
          <cell r="O644">
            <v>0</v>
          </cell>
          <cell r="P644"/>
          <cell r="Q644"/>
          <cell r="R644">
            <v>5460</v>
          </cell>
        </row>
        <row r="645">
          <cell r="A645">
            <v>1063288</v>
          </cell>
          <cell r="B645" t="str">
            <v>Uponor Minitec Comfort cső 9.9x1.1 120m</v>
          </cell>
          <cell r="C645">
            <v>423</v>
          </cell>
          <cell r="D645" t="str">
            <v>m</v>
          </cell>
          <cell r="E645" t="str">
            <v>*</v>
          </cell>
          <cell r="F645">
            <v>120</v>
          </cell>
          <cell r="G645">
            <v>1680</v>
          </cell>
          <cell r="H645" t="str">
            <v>PE-Xa</v>
          </cell>
          <cell r="I645" t="str">
            <v>Cső</v>
          </cell>
          <cell r="J645" t="str">
            <v>Tekercses</v>
          </cell>
          <cell r="K645" t="str">
            <v>Minitec</v>
          </cell>
          <cell r="L645">
            <v>0.4</v>
          </cell>
          <cell r="M645">
            <v>0.51396025896446251</v>
          </cell>
          <cell r="N645" t="str">
            <v>PL</v>
          </cell>
          <cell r="O645">
            <v>38776.79435447049</v>
          </cell>
          <cell r="P645"/>
          <cell r="Q645"/>
          <cell r="R645">
            <v>423</v>
          </cell>
        </row>
        <row r="646">
          <cell r="A646">
            <v>1063289</v>
          </cell>
          <cell r="B646" t="str">
            <v>Uponor Minitec Comfort cső 9.9x1.1 240m</v>
          </cell>
          <cell r="C646">
            <v>370</v>
          </cell>
          <cell r="D646" t="str">
            <v>m</v>
          </cell>
          <cell r="E646" t="str">
            <v>*</v>
          </cell>
          <cell r="F646">
            <v>240</v>
          </cell>
          <cell r="G646">
            <v>2640</v>
          </cell>
          <cell r="H646" t="str">
            <v>PE-Xa</v>
          </cell>
          <cell r="I646" t="str">
            <v>Cső</v>
          </cell>
          <cell r="J646" t="str">
            <v>Tekercses</v>
          </cell>
          <cell r="K646" t="str">
            <v>Minitec</v>
          </cell>
          <cell r="L646">
            <v>0.38</v>
          </cell>
          <cell r="M646">
            <v>0.47212143260775474</v>
          </cell>
          <cell r="N646" t="str">
            <v>PL</v>
          </cell>
          <cell r="O646">
            <v>81045.770755737642</v>
          </cell>
          <cell r="P646"/>
          <cell r="Q646"/>
          <cell r="R646">
            <v>370</v>
          </cell>
        </row>
        <row r="647">
          <cell r="A647">
            <v>1063381</v>
          </cell>
          <cell r="B647" t="str">
            <v>Uponor Minitec Comfort cső 9.9x1.1 480m</v>
          </cell>
          <cell r="C647">
            <v>411</v>
          </cell>
          <cell r="D647" t="str">
            <v>m</v>
          </cell>
          <cell r="E647" t="str">
            <v>*</v>
          </cell>
          <cell r="F647">
            <v>480</v>
          </cell>
          <cell r="G647">
            <v>2880</v>
          </cell>
          <cell r="H647" t="str">
            <v>PE-Xa</v>
          </cell>
          <cell r="I647" t="str">
            <v>Cső</v>
          </cell>
          <cell r="J647" t="str">
            <v>Tekercses</v>
          </cell>
          <cell r="K647" t="str">
            <v>Minitec</v>
          </cell>
          <cell r="L647">
            <v>0.38750000000000001</v>
          </cell>
          <cell r="M647">
            <v>0.51540152644472292</v>
          </cell>
          <cell r="N647" t="str">
            <v>PL</v>
          </cell>
          <cell r="O647">
            <v>59510.817246193066</v>
          </cell>
          <cell r="P647"/>
          <cell r="Q647"/>
          <cell r="R647">
            <v>411</v>
          </cell>
        </row>
        <row r="648">
          <cell r="A648">
            <v>1062883</v>
          </cell>
          <cell r="B648" t="str">
            <v>Uponor Comfort Plus cső 14x2,0 120m</v>
          </cell>
          <cell r="C648">
            <v>533</v>
          </cell>
          <cell r="D648" t="str">
            <v>m</v>
          </cell>
          <cell r="E648" t="str">
            <v/>
          </cell>
          <cell r="F648">
            <v>120</v>
          </cell>
          <cell r="G648">
            <v>1320</v>
          </cell>
          <cell r="H648" t="str">
            <v>PE-Xa</v>
          </cell>
          <cell r="I648" t="str">
            <v>Cső</v>
          </cell>
          <cell r="J648" t="str">
            <v>Tekercses</v>
          </cell>
          <cell r="K648" t="str">
            <v>Comfort Pipe PLUS</v>
          </cell>
          <cell r="L648">
            <v>0.57499999999999996</v>
          </cell>
          <cell r="M648">
            <v>0.44551118192603856</v>
          </cell>
          <cell r="N648" t="str">
            <v>PL</v>
          </cell>
          <cell r="O648">
            <v>8243.5176732638392</v>
          </cell>
          <cell r="P648"/>
          <cell r="Q648"/>
          <cell r="R648">
            <v>533</v>
          </cell>
        </row>
        <row r="649">
          <cell r="A649">
            <v>1062884</v>
          </cell>
          <cell r="B649" t="str">
            <v>Uponor Comfort Plus cső 14x2,0 240m</v>
          </cell>
          <cell r="C649">
            <v>502</v>
          </cell>
          <cell r="D649" t="str">
            <v>m</v>
          </cell>
          <cell r="E649" t="str">
            <v/>
          </cell>
          <cell r="F649">
            <v>240</v>
          </cell>
          <cell r="G649">
            <v>1680</v>
          </cell>
          <cell r="H649" t="str">
            <v>PE-Xa</v>
          </cell>
          <cell r="I649" t="str">
            <v>Cső</v>
          </cell>
          <cell r="J649" t="str">
            <v>Tekercses</v>
          </cell>
          <cell r="K649" t="str">
            <v>Comfort Pipe PLUS</v>
          </cell>
          <cell r="L649">
            <v>0.53749999999999998</v>
          </cell>
          <cell r="M649">
            <v>0.44966528575103382</v>
          </cell>
          <cell r="N649" t="str">
            <v>PL</v>
          </cell>
          <cell r="O649">
            <v>12601.081316538437</v>
          </cell>
          <cell r="P649"/>
          <cell r="Q649"/>
          <cell r="R649">
            <v>502</v>
          </cell>
        </row>
        <row r="650">
          <cell r="A650">
            <v>1062885</v>
          </cell>
          <cell r="B650" t="str">
            <v>Uponor Comfort Plus cső 14x2,0 960m</v>
          </cell>
          <cell r="C650">
            <v>482</v>
          </cell>
          <cell r="D650" t="str">
            <v>m</v>
          </cell>
          <cell r="E650" t="str">
            <v/>
          </cell>
          <cell r="F650">
            <v>960</v>
          </cell>
          <cell r="G650">
            <v>1920</v>
          </cell>
          <cell r="H650" t="str">
            <v>PE-Xa</v>
          </cell>
          <cell r="I650" t="str">
            <v>Cső</v>
          </cell>
          <cell r="J650" t="str">
            <v>Tekercses</v>
          </cell>
          <cell r="K650" t="str">
            <v>Comfort Pipe PLUS</v>
          </cell>
          <cell r="L650">
            <v>0.51249999999999996</v>
          </cell>
          <cell r="M650">
            <v>0.45348889854905827</v>
          </cell>
          <cell r="N650" t="str">
            <v>PL</v>
          </cell>
          <cell r="O650">
            <v>2993.8795253821436</v>
          </cell>
          <cell r="P650"/>
          <cell r="Q650"/>
          <cell r="R650">
            <v>482</v>
          </cell>
        </row>
        <row r="651">
          <cell r="A651">
            <v>1062044</v>
          </cell>
          <cell r="B651" t="str">
            <v>Uponor Comfort Plus cső 16x2,0 120m</v>
          </cell>
          <cell r="C651">
            <v>459</v>
          </cell>
          <cell r="D651" t="str">
            <v>m</v>
          </cell>
          <cell r="E651" t="str">
            <v>*</v>
          </cell>
          <cell r="F651">
            <v>120</v>
          </cell>
          <cell r="G651">
            <v>1080</v>
          </cell>
          <cell r="H651" t="str">
            <v>PE-Xa</v>
          </cell>
          <cell r="I651" t="str">
            <v>Cső</v>
          </cell>
          <cell r="J651" t="str">
            <v>Tekercses</v>
          </cell>
          <cell r="K651" t="str">
            <v>Comfort Pipe PLUS</v>
          </cell>
          <cell r="L651">
            <v>0.55000000000000004</v>
          </cell>
          <cell r="M651">
            <v>0.38411140657996845</v>
          </cell>
          <cell r="N651" t="str">
            <v>PL</v>
          </cell>
          <cell r="O651">
            <v>3573.8423392316163</v>
          </cell>
          <cell r="P651"/>
          <cell r="Q651"/>
          <cell r="R651">
            <v>367.20000000000005</v>
          </cell>
        </row>
        <row r="652">
          <cell r="A652">
            <v>1062045</v>
          </cell>
          <cell r="B652" t="str">
            <v>Uponor Comfort Plus cső 16x2,0 240m</v>
          </cell>
          <cell r="C652">
            <v>420</v>
          </cell>
          <cell r="D652" t="str">
            <v>m</v>
          </cell>
          <cell r="E652" t="str">
            <v>*</v>
          </cell>
          <cell r="F652">
            <v>240</v>
          </cell>
          <cell r="G652">
            <v>1440</v>
          </cell>
          <cell r="H652" t="str">
            <v>PE-Xa</v>
          </cell>
          <cell r="I652" t="str">
            <v>Cső</v>
          </cell>
          <cell r="J652" t="str">
            <v>Tekercses</v>
          </cell>
          <cell r="K652" t="str">
            <v>Comfort Pipe PLUS</v>
          </cell>
          <cell r="L652">
            <v>0.46250000000000002</v>
          </cell>
          <cell r="M652">
            <v>0.43400238192357177</v>
          </cell>
          <cell r="N652" t="str">
            <v>PL</v>
          </cell>
          <cell r="O652">
            <v>56202.086341428389</v>
          </cell>
          <cell r="P652"/>
          <cell r="Q652"/>
          <cell r="R652">
            <v>273</v>
          </cell>
        </row>
        <row r="653">
          <cell r="A653">
            <v>1062046</v>
          </cell>
          <cell r="B653" t="str">
            <v>Uponor Comfort Plus cső 16x2,0 640m</v>
          </cell>
          <cell r="C653">
            <v>373</v>
          </cell>
          <cell r="D653" t="str">
            <v>m</v>
          </cell>
          <cell r="E653" t="str">
            <v>*</v>
          </cell>
          <cell r="F653">
            <v>640</v>
          </cell>
          <cell r="G653">
            <v>1280</v>
          </cell>
          <cell r="H653" t="str">
            <v>PE-Xa</v>
          </cell>
          <cell r="I653" t="str">
            <v>Cső</v>
          </cell>
          <cell r="J653" t="str">
            <v>Tekercses</v>
          </cell>
          <cell r="K653" t="str">
            <v>Comfort Pipe PLUS</v>
          </cell>
          <cell r="L653">
            <v>0.375</v>
          </cell>
          <cell r="M653">
            <v>0.48325701124824305</v>
          </cell>
          <cell r="N653" t="str">
            <v>PL</v>
          </cell>
          <cell r="O653">
            <v>18847.222394107699</v>
          </cell>
          <cell r="P653"/>
          <cell r="Q653"/>
          <cell r="R653">
            <v>223.79999999999998</v>
          </cell>
        </row>
        <row r="654">
          <cell r="A654">
            <v>1034535</v>
          </cell>
          <cell r="B654" t="str">
            <v>Uponor Comfort Plus cső 17x2,0 120m</v>
          </cell>
          <cell r="C654">
            <v>469</v>
          </cell>
          <cell r="D654" t="str">
            <v>m</v>
          </cell>
          <cell r="E654" t="str">
            <v>*</v>
          </cell>
          <cell r="F654">
            <v>120</v>
          </cell>
          <cell r="G654">
            <v>840</v>
          </cell>
          <cell r="H654" t="str">
            <v>PE-Xa</v>
          </cell>
          <cell r="I654" t="str">
            <v>Cső</v>
          </cell>
          <cell r="J654" t="str">
            <v>Tekercses</v>
          </cell>
          <cell r="K654" t="str">
            <v>Comfort Pipe PLUS</v>
          </cell>
          <cell r="L654">
            <v>0.52</v>
          </cell>
          <cell r="M654">
            <v>0.43012099446600838</v>
          </cell>
          <cell r="N654" t="str">
            <v>PL</v>
          </cell>
          <cell r="O654">
            <v>13766.957664964701</v>
          </cell>
          <cell r="P654"/>
          <cell r="Q654"/>
          <cell r="R654">
            <v>328.29999999999995</v>
          </cell>
        </row>
        <row r="655">
          <cell r="A655">
            <v>1009226</v>
          </cell>
          <cell r="B655" t="str">
            <v>Uponor Comfort Plus cső 17x2,0 240m</v>
          </cell>
          <cell r="C655">
            <v>532</v>
          </cell>
          <cell r="D655" t="str">
            <v>m</v>
          </cell>
          <cell r="E655" t="str">
            <v>*</v>
          </cell>
          <cell r="F655">
            <v>240</v>
          </cell>
          <cell r="G655">
            <v>1200</v>
          </cell>
          <cell r="H655" t="str">
            <v>PE-Xa</v>
          </cell>
          <cell r="I655" t="str">
            <v>Cső</v>
          </cell>
          <cell r="J655" t="str">
            <v>Tekercses</v>
          </cell>
          <cell r="K655" t="str">
            <v>Comfort Pipe PLUS</v>
          </cell>
          <cell r="L655">
            <v>0.48749999999999999</v>
          </cell>
          <cell r="M655">
            <v>0.52900624953810726</v>
          </cell>
          <cell r="N655" t="str">
            <v>PL</v>
          </cell>
          <cell r="O655">
            <v>117499.35632645183</v>
          </cell>
          <cell r="P655"/>
          <cell r="Q655"/>
          <cell r="R655">
            <v>319.2</v>
          </cell>
        </row>
        <row r="656">
          <cell r="A656">
            <v>1086340</v>
          </cell>
          <cell r="B656" t="str">
            <v>Uponor Comfort Plus cső 17x2,0 480m</v>
          </cell>
          <cell r="C656">
            <v>430</v>
          </cell>
          <cell r="D656" t="str">
            <v>m</v>
          </cell>
          <cell r="E656" t="str">
            <v>*</v>
          </cell>
          <cell r="F656">
            <v>480</v>
          </cell>
          <cell r="G656">
            <v>960</v>
          </cell>
          <cell r="H656" t="str">
            <v>PE-Xa</v>
          </cell>
          <cell r="I656" t="str">
            <v>Cső</v>
          </cell>
          <cell r="J656" t="str">
            <v>Tekercses</v>
          </cell>
          <cell r="K656" t="str">
            <v>Comfort Pipe PLUS</v>
          </cell>
          <cell r="L656">
            <v>0.43</v>
          </cell>
          <cell r="M656">
            <v>0.48601297385491904</v>
          </cell>
          <cell r="N656" t="str">
            <v>PL</v>
          </cell>
          <cell r="O656">
            <v>1630.0291661214719</v>
          </cell>
          <cell r="P656"/>
          <cell r="Q656"/>
          <cell r="R656">
            <v>258</v>
          </cell>
        </row>
        <row r="657">
          <cell r="A657">
            <v>1009227</v>
          </cell>
          <cell r="B657" t="str">
            <v>Uponor Comfort Plus cső 17x2,0 640m</v>
          </cell>
          <cell r="C657">
            <v>491</v>
          </cell>
          <cell r="D657" t="str">
            <v>m</v>
          </cell>
          <cell r="E657" t="str">
            <v>*</v>
          </cell>
          <cell r="F657">
            <v>640</v>
          </cell>
          <cell r="G657">
            <v>1280</v>
          </cell>
          <cell r="H657" t="str">
            <v>PE-Xa</v>
          </cell>
          <cell r="I657" t="str">
            <v>Cső</v>
          </cell>
          <cell r="J657" t="str">
            <v>Tekercses</v>
          </cell>
          <cell r="K657" t="str">
            <v>Comfort Pipe PLUS</v>
          </cell>
          <cell r="L657">
            <v>0.4</v>
          </cell>
          <cell r="M657">
            <v>0.58127329845614595</v>
          </cell>
          <cell r="N657" t="str">
            <v>PL</v>
          </cell>
          <cell r="O657">
            <v>54968.837853838777</v>
          </cell>
          <cell r="P657"/>
          <cell r="Q657"/>
          <cell r="R657">
            <v>245.5</v>
          </cell>
        </row>
        <row r="658">
          <cell r="A658">
            <v>1009228</v>
          </cell>
          <cell r="B658" t="str">
            <v>Uponor Comfort Plus cső 20x2,0 120m</v>
          </cell>
          <cell r="C658">
            <v>543</v>
          </cell>
          <cell r="D658" t="str">
            <v>m</v>
          </cell>
          <cell r="E658" t="str">
            <v>*</v>
          </cell>
          <cell r="F658">
            <v>120</v>
          </cell>
          <cell r="G658">
            <v>840</v>
          </cell>
          <cell r="H658" t="str">
            <v>PE-Xa</v>
          </cell>
          <cell r="I658" t="str">
            <v>Cső</v>
          </cell>
          <cell r="J658" t="str">
            <v>Tekercses</v>
          </cell>
          <cell r="K658" t="str">
            <v>Comfort Pipe PLUS</v>
          </cell>
          <cell r="L658">
            <v>0.57499999999999996</v>
          </cell>
          <cell r="M658">
            <v>0.45572276236938947</v>
          </cell>
          <cell r="N658" t="str">
            <v>PL</v>
          </cell>
          <cell r="O658">
            <v>28415.57466836106</v>
          </cell>
          <cell r="P658"/>
          <cell r="Q658"/>
          <cell r="R658">
            <v>352.95</v>
          </cell>
        </row>
        <row r="659">
          <cell r="A659">
            <v>1009230</v>
          </cell>
          <cell r="B659" t="str">
            <v>Uponor Comfort Plus cső 20x2,0 240m</v>
          </cell>
          <cell r="C659">
            <v>539</v>
          </cell>
          <cell r="D659" t="str">
            <v>m</v>
          </cell>
          <cell r="E659" t="str">
            <v>*</v>
          </cell>
          <cell r="F659">
            <v>240</v>
          </cell>
          <cell r="G659">
            <v>960</v>
          </cell>
          <cell r="H659" t="str">
            <v>PE-Xa</v>
          </cell>
          <cell r="I659" t="str">
            <v>Cső</v>
          </cell>
          <cell r="J659" t="str">
            <v>Tekercses</v>
          </cell>
          <cell r="K659" t="str">
            <v>Comfort Pipe PLUS</v>
          </cell>
          <cell r="L659">
            <v>0.57999999999999996</v>
          </cell>
          <cell r="M659">
            <v>0.44691563049323402</v>
          </cell>
          <cell r="N659" t="str">
            <v>PL</v>
          </cell>
          <cell r="O659">
            <v>93756.367134709159</v>
          </cell>
          <cell r="P659"/>
          <cell r="Q659"/>
          <cell r="R659">
            <v>377.29999999999995</v>
          </cell>
        </row>
        <row r="660">
          <cell r="A660">
            <v>1009231</v>
          </cell>
          <cell r="B660" t="str">
            <v>Uponor Comfort Plus cső 20x2,0 480m</v>
          </cell>
          <cell r="C660">
            <v>597</v>
          </cell>
          <cell r="D660" t="str">
            <v>m</v>
          </cell>
          <cell r="E660" t="str">
            <v>*</v>
          </cell>
          <cell r="F660">
            <v>480</v>
          </cell>
          <cell r="G660">
            <v>960</v>
          </cell>
          <cell r="H660" t="str">
            <v>PE-Xa</v>
          </cell>
          <cell r="I660" t="str">
            <v>Cső</v>
          </cell>
          <cell r="J660" t="str">
            <v>Tekercses</v>
          </cell>
          <cell r="K660" t="str">
            <v>Comfort Pipe PLUS</v>
          </cell>
          <cell r="L660">
            <v>0.41249999999999998</v>
          </cell>
          <cell r="M660">
            <v>0.64485821057814763</v>
          </cell>
          <cell r="N660" t="str">
            <v>PL</v>
          </cell>
          <cell r="O660">
            <v>78162.018989645556</v>
          </cell>
          <cell r="P660"/>
          <cell r="Q660"/>
          <cell r="R660">
            <v>298.5</v>
          </cell>
        </row>
        <row r="661">
          <cell r="A661">
            <v>1062889</v>
          </cell>
          <cell r="B661" t="str">
            <v xml:space="preserve">Uponor Comfort Plus cső 25x2,3 300m </v>
          </cell>
          <cell r="C661">
            <v>692</v>
          </cell>
          <cell r="D661" t="str">
            <v>m</v>
          </cell>
          <cell r="E661" t="str">
            <v/>
          </cell>
          <cell r="F661">
            <v>300</v>
          </cell>
          <cell r="G661">
            <v>300</v>
          </cell>
          <cell r="H661" t="str">
            <v>PE-Xa</v>
          </cell>
          <cell r="I661" t="str">
            <v>Cső</v>
          </cell>
          <cell r="J661" t="str">
            <v>Tekercses</v>
          </cell>
          <cell r="K661" t="str">
            <v>Comfort Pipe PLUS</v>
          </cell>
          <cell r="L661">
            <v>0.91249999999999998</v>
          </cell>
          <cell r="M661">
            <v>0.32223531595753419</v>
          </cell>
          <cell r="N661" t="str">
            <v>PL</v>
          </cell>
          <cell r="O661">
            <v>3363.2390349167517</v>
          </cell>
          <cell r="P661"/>
          <cell r="Q661"/>
          <cell r="R661">
            <v>692</v>
          </cell>
        </row>
        <row r="662">
          <cell r="A662">
            <v>1063907</v>
          </cell>
          <cell r="B662" t="str">
            <v>Uponor Comfort Plus cső 25x2,3 640m</v>
          </cell>
          <cell r="C662">
            <v>678</v>
          </cell>
          <cell r="D662" t="str">
            <v>m</v>
          </cell>
          <cell r="E662" t="str">
            <v/>
          </cell>
          <cell r="F662">
            <v>640</v>
          </cell>
          <cell r="G662">
            <v>640</v>
          </cell>
          <cell r="H662" t="str">
            <v>PE-Xa</v>
          </cell>
          <cell r="I662" t="str">
            <v>Cső</v>
          </cell>
          <cell r="J662" t="str">
            <v>Tekercses</v>
          </cell>
          <cell r="K662" t="str">
            <v>Comfort Pipe PLUS</v>
          </cell>
          <cell r="L662">
            <v>0.8125</v>
          </cell>
          <cell r="M662">
            <v>0.38404947088071062</v>
          </cell>
          <cell r="N662" t="str">
            <v>PL</v>
          </cell>
          <cell r="O662">
            <v>21870.876823811723</v>
          </cell>
          <cell r="P662"/>
          <cell r="Q662"/>
          <cell r="R662">
            <v>678</v>
          </cell>
        </row>
        <row r="663">
          <cell r="A663">
            <v>1020543</v>
          </cell>
          <cell r="B663" t="str">
            <v>Uponor Comfort Plus 20×2.0 S9-es szigetelt cső 60m</v>
          </cell>
          <cell r="C663">
            <v>1085</v>
          </cell>
          <cell r="D663" t="str">
            <v>m</v>
          </cell>
          <cell r="E663" t="str">
            <v/>
          </cell>
          <cell r="F663">
            <v>60</v>
          </cell>
          <cell r="G663">
            <v>600</v>
          </cell>
          <cell r="H663" t="str">
            <v>PE-Xa</v>
          </cell>
          <cell r="I663" t="str">
            <v>Cső</v>
          </cell>
          <cell r="J663" t="str">
            <v>Tekercses</v>
          </cell>
          <cell r="K663" t="str">
            <v>Comfort Pipe PLUS</v>
          </cell>
          <cell r="L663">
            <v>1.4</v>
          </cell>
          <cell r="M663">
            <v>0.33679093400634719</v>
          </cell>
          <cell r="N663" t="str">
            <v>PL</v>
          </cell>
          <cell r="O663">
            <v>25435.309485092279</v>
          </cell>
          <cell r="P663"/>
          <cell r="Q663"/>
          <cell r="R663">
            <v>1085</v>
          </cell>
        </row>
        <row r="664">
          <cell r="A664">
            <v>1087302</v>
          </cell>
          <cell r="B664" t="str">
            <v>Uponor Klett Comfort Pipe Plus 16×2,0 240m</v>
          </cell>
          <cell r="C664">
            <v>510</v>
          </cell>
          <cell r="D664" t="str">
            <v>m</v>
          </cell>
          <cell r="E664" t="str">
            <v/>
          </cell>
          <cell r="F664">
            <v>240</v>
          </cell>
          <cell r="G664">
            <v>240</v>
          </cell>
          <cell r="H664" t="str">
            <v>PE-Xa</v>
          </cell>
          <cell r="I664" t="str">
            <v>Cső</v>
          </cell>
          <cell r="J664" t="str">
            <v>Tekercses</v>
          </cell>
          <cell r="K664" t="str">
            <v>Comfort Pipe PLUS</v>
          </cell>
          <cell r="L664">
            <v>0.48</v>
          </cell>
          <cell r="M664">
            <v>0.51624750480462978</v>
          </cell>
          <cell r="N664" t="str">
            <v>PRO</v>
          </cell>
          <cell r="O664">
            <v>1700.4033189031679</v>
          </cell>
          <cell r="P664"/>
          <cell r="Q664"/>
          <cell r="R664">
            <v>306</v>
          </cell>
        </row>
        <row r="665">
          <cell r="A665">
            <v>1087526</v>
          </cell>
          <cell r="B665" t="str">
            <v>Uponor Meltaway PE-Xa cső 25x2,3 640m</v>
          </cell>
          <cell r="C665">
            <v>581</v>
          </cell>
          <cell r="D665" t="str">
            <v>m</v>
          </cell>
          <cell r="E665"/>
          <cell r="F665">
            <v>640</v>
          </cell>
          <cell r="G665"/>
          <cell r="H665" t="str">
            <v>PE-Xa</v>
          </cell>
          <cell r="I665" t="str">
            <v>Cső</v>
          </cell>
          <cell r="J665" t="str">
            <v>Tekercses</v>
          </cell>
          <cell r="K665" t="str">
            <v>Meltaway</v>
          </cell>
          <cell r="L665">
            <v>0.72499999999999998</v>
          </cell>
          <cell r="M665">
            <v>0.35862204138522602</v>
          </cell>
          <cell r="N665" t="str">
            <v>PRO</v>
          </cell>
          <cell r="O665">
            <v>0</v>
          </cell>
          <cell r="P665"/>
          <cell r="Q665"/>
          <cell r="R665">
            <v>581</v>
          </cell>
        </row>
        <row r="666">
          <cell r="A666">
            <v>1046819</v>
          </cell>
          <cell r="B666" t="str">
            <v>Uponor Arena cső PN16 PE100 25×2,3mm 630m</v>
          </cell>
          <cell r="C666">
            <v>274636</v>
          </cell>
          <cell r="D666" t="str">
            <v>tekercs</v>
          </cell>
          <cell r="E666"/>
          <cell r="F666">
            <v>630</v>
          </cell>
          <cell r="G666">
            <v>630</v>
          </cell>
          <cell r="H666" t="str">
            <v>PE</v>
          </cell>
          <cell r="I666" t="str">
            <v>Cső</v>
          </cell>
          <cell r="J666" t="str">
            <v>Tekercses</v>
          </cell>
          <cell r="K666" t="str">
            <v>PE</v>
          </cell>
          <cell r="L666">
            <v>216.39</v>
          </cell>
          <cell r="M666">
            <v>0.59502158279492101</v>
          </cell>
          <cell r="N666" t="str">
            <v>MTO</v>
          </cell>
          <cell r="O666">
            <v>12930.954411458879</v>
          </cell>
          <cell r="P666"/>
          <cell r="Q666"/>
          <cell r="R666">
            <v>274636</v>
          </cell>
        </row>
        <row r="667">
          <cell r="A667">
            <v>1046820</v>
          </cell>
          <cell r="B667" t="str">
            <v>Uponor Arena cső PN16 PE100 25×2,3mm 600m</v>
          </cell>
          <cell r="C667">
            <v>314888</v>
          </cell>
          <cell r="D667" t="str">
            <v>tekercs</v>
          </cell>
          <cell r="E667"/>
          <cell r="F667">
            <v>600</v>
          </cell>
          <cell r="G667">
            <v>600</v>
          </cell>
          <cell r="H667" t="str">
            <v>PE</v>
          </cell>
          <cell r="I667" t="str">
            <v>Cső</v>
          </cell>
          <cell r="J667" t="str">
            <v>Tekercses</v>
          </cell>
          <cell r="K667" t="str">
            <v>PE</v>
          </cell>
          <cell r="L667">
            <v>239.33</v>
          </cell>
          <cell r="M667">
            <v>0.60934517997731819</v>
          </cell>
          <cell r="N667" t="str">
            <v>MTO</v>
          </cell>
          <cell r="O667">
            <v>47158.009450333004</v>
          </cell>
          <cell r="P667"/>
          <cell r="Q667"/>
          <cell r="R667">
            <v>314888</v>
          </cell>
        </row>
        <row r="668">
          <cell r="A668">
            <v>1085245</v>
          </cell>
          <cell r="B668" t="str">
            <v>Uponor Radi cső 12x1,1 100m PN6</v>
          </cell>
          <cell r="C668">
            <v>557</v>
          </cell>
          <cell r="D668" t="str">
            <v>m</v>
          </cell>
          <cell r="E668"/>
          <cell r="F668">
            <v>100</v>
          </cell>
          <cell r="G668">
            <v>1500</v>
          </cell>
          <cell r="H668" t="str">
            <v>PE-Xa</v>
          </cell>
          <cell r="I668" t="str">
            <v>Cső</v>
          </cell>
          <cell r="J668" t="str">
            <v>Tekercses</v>
          </cell>
          <cell r="K668" t="str">
            <v>Radi</v>
          </cell>
          <cell r="L668">
            <v>0.66249999999999998</v>
          </cell>
          <cell r="M668">
            <v>0.3886599554378527</v>
          </cell>
          <cell r="N668"/>
          <cell r="O668" t="e">
            <v>#N/A</v>
          </cell>
          <cell r="P668"/>
          <cell r="Q668"/>
          <cell r="R668">
            <v>557</v>
          </cell>
        </row>
        <row r="669">
          <cell r="A669">
            <v>1022689</v>
          </cell>
          <cell r="B669" t="str">
            <v>Uponor Radi cső 25x2,3 50m PN6</v>
          </cell>
          <cell r="C669">
            <v>1537</v>
          </cell>
          <cell r="D669" t="str">
            <v>m</v>
          </cell>
          <cell r="E669" t="str">
            <v/>
          </cell>
          <cell r="F669">
            <v>50</v>
          </cell>
          <cell r="G669">
            <v>50</v>
          </cell>
          <cell r="H669" t="str">
            <v>PE-Xa</v>
          </cell>
          <cell r="I669" t="str">
            <v>Cső</v>
          </cell>
          <cell r="J669" t="str">
            <v>Tekercses</v>
          </cell>
          <cell r="K669" t="str">
            <v>Radi</v>
          </cell>
          <cell r="L669">
            <v>1.1375</v>
          </cell>
          <cell r="M669">
            <v>0.61960947154194557</v>
          </cell>
          <cell r="N669" t="str">
            <v>PRO</v>
          </cell>
          <cell r="O669">
            <v>0</v>
          </cell>
          <cell r="P669"/>
          <cell r="Q669"/>
          <cell r="R669">
            <v>1537</v>
          </cell>
        </row>
        <row r="670">
          <cell r="A670">
            <v>1001220</v>
          </cell>
          <cell r="B670" t="str">
            <v>Uponor Radi cső 32x2,9 50m PN6</v>
          </cell>
          <cell r="C670">
            <v>1658</v>
          </cell>
          <cell r="D670" t="str">
            <v>m</v>
          </cell>
          <cell r="E670" t="str">
            <v/>
          </cell>
          <cell r="F670">
            <v>50</v>
          </cell>
          <cell r="G670">
            <v>50</v>
          </cell>
          <cell r="H670" t="str">
            <v>PE-Xa</v>
          </cell>
          <cell r="I670" t="str">
            <v>Cső</v>
          </cell>
          <cell r="J670" t="str">
            <v>Tekercses</v>
          </cell>
          <cell r="K670" t="str">
            <v>Radi</v>
          </cell>
          <cell r="L670">
            <v>1.3875</v>
          </cell>
          <cell r="M670">
            <v>0.56986912015904712</v>
          </cell>
          <cell r="N670" t="str">
            <v>PL</v>
          </cell>
          <cell r="O670">
            <v>0</v>
          </cell>
          <cell r="P670"/>
          <cell r="Q670"/>
          <cell r="R670">
            <v>1658</v>
          </cell>
        </row>
        <row r="671">
          <cell r="A671">
            <v>1008979</v>
          </cell>
          <cell r="B671" t="str">
            <v>Uponor Radi cső 40x3,7 50m PN6</v>
          </cell>
          <cell r="C671">
            <v>2717</v>
          </cell>
          <cell r="D671" t="str">
            <v>m</v>
          </cell>
          <cell r="E671" t="str">
            <v/>
          </cell>
          <cell r="F671">
            <v>50</v>
          </cell>
          <cell r="G671">
            <v>50</v>
          </cell>
          <cell r="H671" t="str">
            <v>PE-Xa</v>
          </cell>
          <cell r="I671" t="str">
            <v>Cső</v>
          </cell>
          <cell r="J671" t="str">
            <v>Tekercses</v>
          </cell>
          <cell r="K671" t="str">
            <v>Radi</v>
          </cell>
          <cell r="L671">
            <v>2.35</v>
          </cell>
          <cell r="M671">
            <v>0.5554400031501876</v>
          </cell>
          <cell r="N671" t="str">
            <v>PL</v>
          </cell>
          <cell r="O671">
            <v>204.44109839999999</v>
          </cell>
          <cell r="P671"/>
          <cell r="Q671"/>
          <cell r="R671">
            <v>2717</v>
          </cell>
        </row>
        <row r="672">
          <cell r="A672">
            <v>1008980</v>
          </cell>
          <cell r="B672" t="str">
            <v>Uponor Radi cső 50x4,6 50m PN6</v>
          </cell>
          <cell r="C672">
            <v>4622</v>
          </cell>
          <cell r="D672" t="str">
            <v>m</v>
          </cell>
          <cell r="E672" t="str">
            <v/>
          </cell>
          <cell r="F672">
            <v>50</v>
          </cell>
          <cell r="G672">
            <v>50</v>
          </cell>
          <cell r="H672" t="str">
            <v>PE-Xa</v>
          </cell>
          <cell r="I672" t="str">
            <v>Cső</v>
          </cell>
          <cell r="J672" t="str">
            <v>Tekercses</v>
          </cell>
          <cell r="K672" t="str">
            <v>Radi</v>
          </cell>
          <cell r="L672">
            <v>3.1625000000000001</v>
          </cell>
          <cell r="M672">
            <v>0.64831588702210774</v>
          </cell>
          <cell r="N672" t="str">
            <v>PL</v>
          </cell>
          <cell r="O672">
            <v>0</v>
          </cell>
          <cell r="P672"/>
          <cell r="Q672"/>
          <cell r="R672">
            <v>4622</v>
          </cell>
        </row>
        <row r="673">
          <cell r="A673">
            <v>1008981</v>
          </cell>
          <cell r="B673" t="str">
            <v>Uponor Radi cső 63X5,8 50m PN6</v>
          </cell>
          <cell r="C673">
            <v>6432</v>
          </cell>
          <cell r="D673" t="str">
            <v>m</v>
          </cell>
          <cell r="E673" t="str">
            <v/>
          </cell>
          <cell r="F673">
            <v>50</v>
          </cell>
          <cell r="G673">
            <v>50</v>
          </cell>
          <cell r="H673" t="str">
            <v>PE-Xa</v>
          </cell>
          <cell r="I673" t="str">
            <v>Cső</v>
          </cell>
          <cell r="J673" t="str">
            <v>Tekercses</v>
          </cell>
          <cell r="K673" t="str">
            <v>Radi</v>
          </cell>
          <cell r="L673">
            <v>5.4124999999999996</v>
          </cell>
          <cell r="M673">
            <v>0.56748215500462518</v>
          </cell>
          <cell r="N673" t="str">
            <v>PL</v>
          </cell>
          <cell r="O673">
            <v>0</v>
          </cell>
          <cell r="P673"/>
          <cell r="Q673"/>
          <cell r="R673">
            <v>6432</v>
          </cell>
        </row>
        <row r="674">
          <cell r="A674">
            <v>1008982</v>
          </cell>
          <cell r="B674" t="str">
            <v>Uponor Radi cső 75x6,8 50m PN6</v>
          </cell>
          <cell r="C674">
            <v>8344</v>
          </cell>
          <cell r="D674" t="str">
            <v>m</v>
          </cell>
          <cell r="E674" t="str">
            <v/>
          </cell>
          <cell r="F674">
            <v>50</v>
          </cell>
          <cell r="G674">
            <v>50</v>
          </cell>
          <cell r="H674" t="str">
            <v>PE-Xa</v>
          </cell>
          <cell r="I674" t="str">
            <v>Cső</v>
          </cell>
          <cell r="J674" t="str">
            <v>Tekercses</v>
          </cell>
          <cell r="K674" t="str">
            <v>Radi</v>
          </cell>
          <cell r="L674">
            <v>7.6375000000000002</v>
          </cell>
          <cell r="M674">
            <v>0.52953308818515632</v>
          </cell>
          <cell r="N674" t="str">
            <v>PL</v>
          </cell>
          <cell r="O674">
            <v>0</v>
          </cell>
          <cell r="P674"/>
          <cell r="Q674"/>
          <cell r="R674">
            <v>8344</v>
          </cell>
        </row>
        <row r="675">
          <cell r="A675">
            <v>1008939</v>
          </cell>
          <cell r="B675" t="str">
            <v>Uponor Radi cső 40x3,7 6m PN6</v>
          </cell>
          <cell r="C675">
            <v>3755</v>
          </cell>
          <cell r="D675" t="str">
            <v>m</v>
          </cell>
          <cell r="E675"/>
          <cell r="F675">
            <v>6</v>
          </cell>
          <cell r="G675">
            <v>30</v>
          </cell>
          <cell r="H675" t="str">
            <v>PE-Xa</v>
          </cell>
          <cell r="I675" t="str">
            <v>Cső</v>
          </cell>
          <cell r="J675" t="str">
            <v>Szálas</v>
          </cell>
          <cell r="K675" t="str">
            <v>Radi</v>
          </cell>
          <cell r="L675">
            <v>2.8125</v>
          </cell>
          <cell r="M675">
            <v>0.61502303301383754</v>
          </cell>
          <cell r="N675" t="str">
            <v>MTO</v>
          </cell>
          <cell r="O675">
            <v>0</v>
          </cell>
          <cell r="P675"/>
          <cell r="Q675"/>
          <cell r="R675">
            <v>3755</v>
          </cell>
        </row>
        <row r="676">
          <cell r="A676">
            <v>1008940</v>
          </cell>
          <cell r="B676" t="str">
            <v>Uponor Radi cső 50x4,6 6m PN6</v>
          </cell>
          <cell r="C676">
            <v>4661</v>
          </cell>
          <cell r="D676" t="str">
            <v>m</v>
          </cell>
          <cell r="E676"/>
          <cell r="F676">
            <v>6</v>
          </cell>
          <cell r="G676">
            <v>18</v>
          </cell>
          <cell r="H676" t="str">
            <v>PE-Xa</v>
          </cell>
          <cell r="I676" t="str">
            <v>Cső</v>
          </cell>
          <cell r="J676" t="str">
            <v>Szálas</v>
          </cell>
          <cell r="K676" t="str">
            <v>Radi</v>
          </cell>
          <cell r="L676">
            <v>3.7875000000000001</v>
          </cell>
          <cell r="M676">
            <v>0.58233729639036813</v>
          </cell>
          <cell r="N676" t="str">
            <v>MTO</v>
          </cell>
          <cell r="O676">
            <v>0</v>
          </cell>
          <cell r="P676"/>
          <cell r="Q676"/>
          <cell r="R676">
            <v>4661</v>
          </cell>
        </row>
        <row r="677">
          <cell r="A677">
            <v>1086570</v>
          </cell>
          <cell r="B677" t="str">
            <v>Uponor Smart PE-RT cső 14x2,0mm  240m PN6</v>
          </cell>
          <cell r="C677">
            <v>250</v>
          </cell>
          <cell r="D677" t="str">
            <v>m</v>
          </cell>
          <cell r="E677"/>
          <cell r="F677">
            <v>240</v>
          </cell>
          <cell r="G677">
            <v>1440</v>
          </cell>
          <cell r="H677" t="str">
            <v>PE-RT</v>
          </cell>
          <cell r="I677" t="str">
            <v>Cső</v>
          </cell>
          <cell r="J677" t="str">
            <v>Tekercses</v>
          </cell>
          <cell r="K677" t="str">
            <v>Smart Pipe</v>
          </cell>
          <cell r="L677">
            <v>0.27</v>
          </cell>
          <cell r="M677">
            <v>0.44489401176331267</v>
          </cell>
          <cell r="N677" t="str">
            <v>PL</v>
          </cell>
          <cell r="O677">
            <v>113.352912288</v>
          </cell>
          <cell r="P677"/>
          <cell r="Q677"/>
          <cell r="R677">
            <v>250</v>
          </cell>
        </row>
        <row r="678">
          <cell r="A678">
            <v>1086571</v>
          </cell>
          <cell r="B678" t="str">
            <v>Uponor Smart PE-RT cső 14x2,0mm  640m PN6</v>
          </cell>
          <cell r="C678">
            <v>252</v>
          </cell>
          <cell r="D678" t="str">
            <v>m</v>
          </cell>
          <cell r="E678"/>
          <cell r="F678">
            <v>640</v>
          </cell>
          <cell r="G678">
            <v>1280</v>
          </cell>
          <cell r="H678" t="str">
            <v>PE-RT</v>
          </cell>
          <cell r="I678" t="str">
            <v>Cső</v>
          </cell>
          <cell r="J678" t="str">
            <v>Tekercses</v>
          </cell>
          <cell r="K678" t="str">
            <v>Smart Pipe</v>
          </cell>
          <cell r="L678">
            <v>0.26</v>
          </cell>
          <cell r="M678">
            <v>0.46969592540586891</v>
          </cell>
          <cell r="N678" t="str">
            <v>PL</v>
          </cell>
          <cell r="O678">
            <v>294.31984243199997</v>
          </cell>
          <cell r="P678"/>
          <cell r="Q678"/>
          <cell r="R678">
            <v>252</v>
          </cell>
        </row>
        <row r="679">
          <cell r="A679">
            <v>1086575</v>
          </cell>
          <cell r="B679" t="str">
            <v>Uponor Smart PE-RT cső 16x2,0mm  240m PN6</v>
          </cell>
          <cell r="C679">
            <v>284</v>
          </cell>
          <cell r="D679" t="str">
            <v>m</v>
          </cell>
          <cell r="E679" t="str">
            <v>*</v>
          </cell>
          <cell r="F679">
            <v>240</v>
          </cell>
          <cell r="G679">
            <v>1440</v>
          </cell>
          <cell r="H679" t="str">
            <v>PE-RT</v>
          </cell>
          <cell r="I679" t="str">
            <v>Cső</v>
          </cell>
          <cell r="J679" t="str">
            <v>Tekercses</v>
          </cell>
          <cell r="K679" t="str">
            <v>Smart Pipe</v>
          </cell>
          <cell r="L679">
            <v>0.36</v>
          </cell>
          <cell r="M679">
            <v>0.34846714995693973</v>
          </cell>
          <cell r="N679" t="str">
            <v>PL</v>
          </cell>
          <cell r="O679">
            <v>53860.438195717972</v>
          </cell>
          <cell r="P679" t="str">
            <v>9-8596-200-00-08-16</v>
          </cell>
          <cell r="Q679"/>
          <cell r="R679">
            <v>213</v>
          </cell>
        </row>
        <row r="680">
          <cell r="A680">
            <v>1086576</v>
          </cell>
          <cell r="B680" t="str">
            <v>Uponor Smart PE-RT cső 16x2,0mm  640m PN6</v>
          </cell>
          <cell r="C680">
            <v>315</v>
          </cell>
          <cell r="D680" t="str">
            <v>m</v>
          </cell>
          <cell r="E680" t="str">
            <v>*</v>
          </cell>
          <cell r="F680">
            <v>640</v>
          </cell>
          <cell r="G680">
            <v>1280</v>
          </cell>
          <cell r="H680" t="str">
            <v>PE-RT</v>
          </cell>
          <cell r="I680" t="str">
            <v>Cső</v>
          </cell>
          <cell r="J680" t="str">
            <v>Tekercses</v>
          </cell>
          <cell r="K680" t="str">
            <v>Smart Pipe</v>
          </cell>
          <cell r="L680">
            <v>0.34</v>
          </cell>
          <cell r="M680">
            <v>0.44522035273229366</v>
          </cell>
          <cell r="N680" t="str">
            <v>PL</v>
          </cell>
          <cell r="O680">
            <v>46519.816420140902</v>
          </cell>
          <cell r="P680" t="str">
            <v>9-8597-500-00-00-16</v>
          </cell>
          <cell r="Q680"/>
          <cell r="R680">
            <v>204.75</v>
          </cell>
        </row>
        <row r="681">
          <cell r="A681">
            <v>1086577</v>
          </cell>
          <cell r="B681" t="str">
            <v>Uponor Smart PE-RT cső 20x2,0mm  240m PN6</v>
          </cell>
          <cell r="C681">
            <v>347</v>
          </cell>
          <cell r="D681" t="str">
            <v>m</v>
          </cell>
          <cell r="E681" t="str">
            <v>*</v>
          </cell>
          <cell r="F681">
            <v>240</v>
          </cell>
          <cell r="G681">
            <v>960</v>
          </cell>
          <cell r="H681" t="str">
            <v>PE-RT</v>
          </cell>
          <cell r="I681" t="str">
            <v>Cső</v>
          </cell>
          <cell r="J681" t="str">
            <v>Tekercses</v>
          </cell>
          <cell r="K681" t="str">
            <v>Smart Pipe</v>
          </cell>
          <cell r="L681">
            <v>0.39</v>
          </cell>
          <cell r="M681">
            <v>0.42232005707037024</v>
          </cell>
          <cell r="N681" t="str">
            <v>PL</v>
          </cell>
          <cell r="O681">
            <v>76127.478955332917</v>
          </cell>
          <cell r="P681" t="str">
            <v>9-8596-300-00-08-20</v>
          </cell>
          <cell r="Q681"/>
          <cell r="R681">
            <v>225.55</v>
          </cell>
        </row>
        <row r="682">
          <cell r="A682">
            <v>1086578</v>
          </cell>
          <cell r="B682" t="str">
            <v>Uponor Smart PE-RT cső 20x2,0mm  480m PN6</v>
          </cell>
          <cell r="C682">
            <v>331</v>
          </cell>
          <cell r="D682" t="str">
            <v>m</v>
          </cell>
          <cell r="E682" t="str">
            <v>*</v>
          </cell>
          <cell r="F682">
            <v>480</v>
          </cell>
          <cell r="G682">
            <v>960</v>
          </cell>
          <cell r="H682" t="str">
            <v>PE-RT</v>
          </cell>
          <cell r="I682" t="str">
            <v>Cső</v>
          </cell>
          <cell r="J682" t="str">
            <v>Tekercses</v>
          </cell>
          <cell r="K682" t="str">
            <v>Smart Pipe</v>
          </cell>
          <cell r="L682">
            <v>0.38</v>
          </cell>
          <cell r="M682">
            <v>0.40992426001471072</v>
          </cell>
          <cell r="N682" t="str">
            <v>PL</v>
          </cell>
          <cell r="O682">
            <v>77173.474054576116</v>
          </cell>
          <cell r="P682" t="str">
            <v>9-8597-500-00-00-20</v>
          </cell>
          <cell r="Q682"/>
          <cell r="R682">
            <v>215.15</v>
          </cell>
        </row>
        <row r="683">
          <cell r="A683">
            <v>1089646</v>
          </cell>
          <cell r="B683" t="str">
            <v>Uponor Smart toldó 14-14</v>
          </cell>
          <cell r="C683">
            <v>2331</v>
          </cell>
          <cell r="D683" t="str">
            <v>db</v>
          </cell>
          <cell r="E683"/>
          <cell r="F683">
            <v>10</v>
          </cell>
          <cell r="G683">
            <v>10</v>
          </cell>
          <cell r="H683" t="str">
            <v>PE-RT</v>
          </cell>
          <cell r="I683" t="str">
            <v>Idom</v>
          </cell>
          <cell r="J683" t="str">
            <v>Toldó</v>
          </cell>
          <cell r="K683" t="str">
            <v>Smart Pipe</v>
          </cell>
          <cell r="L683">
            <v>2.59</v>
          </cell>
          <cell r="M683">
            <v>0.42890330428324352</v>
          </cell>
          <cell r="N683" t="str">
            <v>PL</v>
          </cell>
          <cell r="O683">
            <v>0</v>
          </cell>
          <cell r="P683"/>
          <cell r="Q683"/>
          <cell r="R683">
            <v>2331</v>
          </cell>
        </row>
        <row r="684">
          <cell r="A684">
            <v>1089647</v>
          </cell>
          <cell r="B684" t="str">
            <v>Uponor Smart toldó 16-16</v>
          </cell>
          <cell r="C684">
            <v>1414</v>
          </cell>
          <cell r="D684" t="str">
            <v>db</v>
          </cell>
          <cell r="E684" t="str">
            <v/>
          </cell>
          <cell r="F684">
            <v>10</v>
          </cell>
          <cell r="G684">
            <v>10</v>
          </cell>
          <cell r="H684" t="str">
            <v>PE-RT</v>
          </cell>
          <cell r="I684" t="str">
            <v>Idom</v>
          </cell>
          <cell r="J684" t="str">
            <v>Toldó</v>
          </cell>
          <cell r="K684" t="str">
            <v>Smart Pipe</v>
          </cell>
          <cell r="L684">
            <v>1.1299999999999999</v>
          </cell>
          <cell r="M684">
            <v>0.58924657740881092</v>
          </cell>
          <cell r="N684" t="str">
            <v>PL</v>
          </cell>
          <cell r="O684">
            <v>196.513994666</v>
          </cell>
          <cell r="P684"/>
          <cell r="Q684"/>
          <cell r="R684">
            <v>1414</v>
          </cell>
        </row>
        <row r="685">
          <cell r="A685">
            <v>1089648</v>
          </cell>
          <cell r="B685" t="str">
            <v>Uponor Smart toldó 20-20</v>
          </cell>
          <cell r="C685">
            <v>1979</v>
          </cell>
          <cell r="D685" t="str">
            <v>db</v>
          </cell>
          <cell r="E685" t="str">
            <v/>
          </cell>
          <cell r="F685">
            <v>10</v>
          </cell>
          <cell r="G685">
            <v>10</v>
          </cell>
          <cell r="H685" t="str">
            <v>PE-RT</v>
          </cell>
          <cell r="I685" t="str">
            <v>Idom</v>
          </cell>
          <cell r="J685" t="str">
            <v>Toldó</v>
          </cell>
          <cell r="K685" t="str">
            <v>Smart Pipe</v>
          </cell>
          <cell r="L685">
            <v>1.98</v>
          </cell>
          <cell r="M685">
            <v>0.48575325327576535</v>
          </cell>
          <cell r="N685" t="str">
            <v>PL</v>
          </cell>
          <cell r="O685">
            <v>1967.3018425771643</v>
          </cell>
          <cell r="P685"/>
          <cell r="Q685"/>
          <cell r="R685">
            <v>1979</v>
          </cell>
        </row>
        <row r="686">
          <cell r="A686">
            <v>1086587</v>
          </cell>
          <cell r="B686" t="str">
            <v>Uponor Smart eurokónuszos toldó 16x2,0-3/4"</v>
          </cell>
          <cell r="C686">
            <v>3825</v>
          </cell>
          <cell r="D686" t="str">
            <v>db</v>
          </cell>
          <cell r="E686" t="str">
            <v/>
          </cell>
          <cell r="F686">
            <v>1</v>
          </cell>
          <cell r="G686">
            <v>1</v>
          </cell>
          <cell r="H686" t="str">
            <v>PE-RT</v>
          </cell>
          <cell r="I686" t="str">
            <v>Idom</v>
          </cell>
          <cell r="J686" t="str">
            <v>Eurokónusz</v>
          </cell>
          <cell r="K686" t="str">
            <v>Smart Pipe</v>
          </cell>
          <cell r="L686">
            <v>3.24</v>
          </cell>
          <cell r="M686">
            <v>0.56462275432416675</v>
          </cell>
          <cell r="N686" t="str">
            <v>PRO</v>
          </cell>
          <cell r="O686">
            <v>71.88687238656</v>
          </cell>
          <cell r="P686"/>
          <cell r="Q686"/>
          <cell r="R686">
            <v>3825</v>
          </cell>
        </row>
        <row r="687">
          <cell r="A687">
            <v>1086588</v>
          </cell>
          <cell r="B687" t="str">
            <v>Uponor Smart eurokónuszos toldó 20x2,0-3/4"</v>
          </cell>
          <cell r="C687">
            <v>4040</v>
          </cell>
          <cell r="D687" t="str">
            <v>db</v>
          </cell>
          <cell r="E687" t="str">
            <v/>
          </cell>
          <cell r="F687">
            <v>1</v>
          </cell>
          <cell r="G687">
            <v>1</v>
          </cell>
          <cell r="H687" t="str">
            <v>PE-RT</v>
          </cell>
          <cell r="I687" t="str">
            <v>Idom</v>
          </cell>
          <cell r="J687" t="str">
            <v>Eurokónusz</v>
          </cell>
          <cell r="K687" t="str">
            <v>Smart Pipe</v>
          </cell>
          <cell r="L687">
            <v>3.21</v>
          </cell>
          <cell r="M687">
            <v>0.59160931833522024</v>
          </cell>
          <cell r="N687" t="str">
            <v>PRO</v>
          </cell>
          <cell r="O687">
            <v>0</v>
          </cell>
          <cell r="P687"/>
          <cell r="Q687"/>
          <cell r="R687">
            <v>4040</v>
          </cell>
        </row>
        <row r="688">
          <cell r="A688">
            <v>1045464</v>
          </cell>
          <cell r="B688" t="str">
            <v>Uponor fehér Q&amp;E gyűrű ütközővel 40</v>
          </cell>
          <cell r="C688">
            <v>512</v>
          </cell>
          <cell r="D688" t="str">
            <v>db</v>
          </cell>
          <cell r="E688" t="str">
            <v/>
          </cell>
          <cell r="F688">
            <v>5</v>
          </cell>
          <cell r="G688">
            <v>5</v>
          </cell>
          <cell r="H688" t="str">
            <v>PE-Xa</v>
          </cell>
          <cell r="I688" t="str">
            <v>Idom</v>
          </cell>
          <cell r="J688" t="str">
            <v>Gyűrű</v>
          </cell>
          <cell r="K688"/>
          <cell r="L688">
            <v>0.28000000000000003</v>
          </cell>
          <cell r="M688">
            <v>0.71891334507690885</v>
          </cell>
          <cell r="N688" t="str">
            <v>PL</v>
          </cell>
          <cell r="O688">
            <v>109.58530020609601</v>
          </cell>
          <cell r="P688"/>
          <cell r="Q688"/>
          <cell r="R688">
            <v>512</v>
          </cell>
        </row>
        <row r="689">
          <cell r="A689">
            <v>1045489</v>
          </cell>
          <cell r="B689" t="str">
            <v>Uponor fehér Q&amp;E gyűrű ütközővel 50</v>
          </cell>
          <cell r="C689">
            <v>721</v>
          </cell>
          <cell r="D689" t="str">
            <v>db</v>
          </cell>
          <cell r="E689" t="str">
            <v/>
          </cell>
          <cell r="F689">
            <v>5</v>
          </cell>
          <cell r="G689">
            <v>5</v>
          </cell>
          <cell r="H689" t="str">
            <v>PE-Xa</v>
          </cell>
          <cell r="I689" t="str">
            <v>Idom</v>
          </cell>
          <cell r="J689" t="str">
            <v>Gyűrű</v>
          </cell>
          <cell r="K689"/>
          <cell r="L689">
            <v>0.4375</v>
          </cell>
          <cell r="M689">
            <v>0.68811466860128589</v>
          </cell>
          <cell r="N689" t="str">
            <v>PL</v>
          </cell>
          <cell r="O689">
            <v>0</v>
          </cell>
          <cell r="P689"/>
          <cell r="Q689"/>
          <cell r="R689">
            <v>721</v>
          </cell>
        </row>
        <row r="690">
          <cell r="A690">
            <v>1045490</v>
          </cell>
          <cell r="B690" t="str">
            <v>Uponor fehér Q&amp;E gyűrű ütközővel 63</v>
          </cell>
          <cell r="C690">
            <v>1551</v>
          </cell>
          <cell r="D690" t="str">
            <v>db</v>
          </cell>
          <cell r="E690" t="str">
            <v/>
          </cell>
          <cell r="F690">
            <v>5</v>
          </cell>
          <cell r="G690">
            <v>5</v>
          </cell>
          <cell r="H690" t="str">
            <v>PE-Xa</v>
          </cell>
          <cell r="I690" t="str">
            <v>Idom</v>
          </cell>
          <cell r="J690" t="str">
            <v>Gyűrű</v>
          </cell>
          <cell r="K690"/>
          <cell r="L690">
            <v>0.85</v>
          </cell>
          <cell r="M690">
            <v>0.71831787735440433</v>
          </cell>
          <cell r="N690" t="str">
            <v>PL</v>
          </cell>
          <cell r="O690">
            <v>42.531846786792002</v>
          </cell>
          <cell r="P690"/>
          <cell r="Q690"/>
          <cell r="R690">
            <v>1551</v>
          </cell>
        </row>
        <row r="691">
          <cell r="A691">
            <v>1085087</v>
          </cell>
          <cell r="B691" t="str">
            <v>Uponor fehér Q&amp;E gyűrű ütközővel 75</v>
          </cell>
          <cell r="C691">
            <v>5788</v>
          </cell>
          <cell r="D691" t="str">
            <v>db</v>
          </cell>
          <cell r="E691" t="str">
            <v/>
          </cell>
          <cell r="F691">
            <v>2</v>
          </cell>
          <cell r="G691">
            <v>22</v>
          </cell>
          <cell r="H691" t="str">
            <v>PE-Xa</v>
          </cell>
          <cell r="I691" t="str">
            <v>Idom</v>
          </cell>
          <cell r="J691" t="str">
            <v>Gyűrű</v>
          </cell>
          <cell r="K691"/>
          <cell r="L691">
            <v>3.0625</v>
          </cell>
          <cell r="M691">
            <v>0.72804331935568234</v>
          </cell>
          <cell r="N691" t="str">
            <v>PL</v>
          </cell>
          <cell r="O691">
            <v>0</v>
          </cell>
          <cell r="P691"/>
          <cell r="Q691"/>
          <cell r="R691">
            <v>5788</v>
          </cell>
        </row>
        <row r="692">
          <cell r="A692">
            <v>1057453</v>
          </cell>
          <cell r="B692" t="str">
            <v>Uponor fehér Q&amp;E Evolution gyűrű 16-os</v>
          </cell>
          <cell r="C692">
            <v>42</v>
          </cell>
          <cell r="D692" t="str">
            <v>db</v>
          </cell>
          <cell r="E692" t="str">
            <v/>
          </cell>
          <cell r="F692">
            <v>20</v>
          </cell>
          <cell r="G692">
            <v>20</v>
          </cell>
          <cell r="H692" t="str">
            <v>PE-Xa</v>
          </cell>
          <cell r="I692" t="str">
            <v>Idom</v>
          </cell>
          <cell r="J692" t="str">
            <v>Gyűrű</v>
          </cell>
          <cell r="K692"/>
          <cell r="L692">
            <v>0.03</v>
          </cell>
          <cell r="M692">
            <v>0.63286640989637077</v>
          </cell>
          <cell r="N692" t="str">
            <v>PL</v>
          </cell>
          <cell r="O692">
            <v>56.845958826785605</v>
          </cell>
          <cell r="P692"/>
          <cell r="Q692"/>
          <cell r="R692">
            <v>42</v>
          </cell>
        </row>
        <row r="693">
          <cell r="A693">
            <v>1057454</v>
          </cell>
          <cell r="B693" t="str">
            <v>Uponor fehér Q&amp;E Evolution gyűrű 20-as</v>
          </cell>
          <cell r="C693">
            <v>70</v>
          </cell>
          <cell r="D693" t="str">
            <v>db</v>
          </cell>
          <cell r="E693" t="str">
            <v/>
          </cell>
          <cell r="F693">
            <v>20</v>
          </cell>
          <cell r="G693">
            <v>20</v>
          </cell>
          <cell r="H693" t="str">
            <v>PE-Xa</v>
          </cell>
          <cell r="I693" t="str">
            <v>Idom</v>
          </cell>
          <cell r="J693" t="str">
            <v>Gyűrű</v>
          </cell>
          <cell r="K693"/>
          <cell r="L693">
            <v>0.06</v>
          </cell>
          <cell r="M693">
            <v>0.55943969187564502</v>
          </cell>
          <cell r="N693" t="str">
            <v>PL</v>
          </cell>
          <cell r="O693">
            <v>428.95105153434196</v>
          </cell>
          <cell r="P693"/>
          <cell r="Q693"/>
          <cell r="R693">
            <v>70</v>
          </cell>
        </row>
        <row r="694">
          <cell r="A694">
            <v>1057455</v>
          </cell>
          <cell r="B694" t="str">
            <v>Uponor fehér Q&amp;E Evolution gyűrű 25-ös</v>
          </cell>
          <cell r="C694">
            <v>110</v>
          </cell>
          <cell r="D694" t="str">
            <v>db</v>
          </cell>
          <cell r="E694" t="str">
            <v/>
          </cell>
          <cell r="F694">
            <v>20</v>
          </cell>
          <cell r="G694">
            <v>20</v>
          </cell>
          <cell r="H694" t="str">
            <v>PE-Xa</v>
          </cell>
          <cell r="I694" t="str">
            <v>Idom</v>
          </cell>
          <cell r="J694" t="str">
            <v>Gyűrű</v>
          </cell>
          <cell r="K694"/>
          <cell r="L694">
            <v>7.0000000000000007E-2</v>
          </cell>
          <cell r="M694">
            <v>0.67291734699858474</v>
          </cell>
          <cell r="N694" t="str">
            <v>PL</v>
          </cell>
          <cell r="O694">
            <v>64.100334279188004</v>
          </cell>
          <cell r="P694"/>
          <cell r="Q694"/>
          <cell r="R694">
            <v>110</v>
          </cell>
        </row>
        <row r="695">
          <cell r="A695">
            <v>1057456</v>
          </cell>
          <cell r="B695" t="str">
            <v>Uponor fehér Q&amp;E Evolution gyűrű 32-es</v>
          </cell>
          <cell r="C695">
            <v>186</v>
          </cell>
          <cell r="D695" t="str">
            <v>db</v>
          </cell>
          <cell r="E695" t="str">
            <v/>
          </cell>
          <cell r="F695">
            <v>10</v>
          </cell>
          <cell r="G695">
            <v>10</v>
          </cell>
          <cell r="H695" t="str">
            <v>PE-Xa</v>
          </cell>
          <cell r="I695" t="str">
            <v>Idom</v>
          </cell>
          <cell r="J695" t="str">
            <v>Gyűrű</v>
          </cell>
          <cell r="K695"/>
          <cell r="L695">
            <v>0.13</v>
          </cell>
          <cell r="M695">
            <v>0.64076175592010476</v>
          </cell>
          <cell r="N695" t="str">
            <v>PL</v>
          </cell>
          <cell r="O695">
            <v>8.7595928515920001</v>
          </cell>
          <cell r="P695"/>
          <cell r="Q695"/>
          <cell r="R695">
            <v>186</v>
          </cell>
        </row>
        <row r="696">
          <cell r="A696">
            <v>1058010</v>
          </cell>
          <cell r="B696" t="str">
            <v>Uponor piros Q&amp;E Evolution gyűrű 16-os</v>
          </cell>
          <cell r="C696">
            <v>42</v>
          </cell>
          <cell r="D696" t="str">
            <v>db</v>
          </cell>
          <cell r="E696" t="str">
            <v/>
          </cell>
          <cell r="F696">
            <v>20</v>
          </cell>
          <cell r="G696">
            <v>20</v>
          </cell>
          <cell r="H696" t="str">
            <v>PE-Xa</v>
          </cell>
          <cell r="I696" t="str">
            <v>Idom</v>
          </cell>
          <cell r="J696" t="str">
            <v>Gyűrű</v>
          </cell>
          <cell r="K696"/>
          <cell r="L696">
            <v>0.03</v>
          </cell>
          <cell r="M696">
            <v>0.63286640989637077</v>
          </cell>
          <cell r="N696" t="str">
            <v>PL</v>
          </cell>
          <cell r="O696">
            <v>26.72811776448</v>
          </cell>
          <cell r="P696"/>
          <cell r="Q696"/>
          <cell r="R696">
            <v>42</v>
          </cell>
        </row>
        <row r="697">
          <cell r="A697">
            <v>1058011</v>
          </cell>
          <cell r="B697" t="str">
            <v>Uponor piros Q&amp;E Evolution gyűrű 20-as</v>
          </cell>
          <cell r="C697">
            <v>70</v>
          </cell>
          <cell r="D697" t="str">
            <v>db</v>
          </cell>
          <cell r="E697" t="str">
            <v/>
          </cell>
          <cell r="F697">
            <v>20</v>
          </cell>
          <cell r="G697">
            <v>20</v>
          </cell>
          <cell r="H697" t="str">
            <v>PE-Xa</v>
          </cell>
          <cell r="I697" t="str">
            <v>Idom</v>
          </cell>
          <cell r="J697" t="str">
            <v>Gyűrű</v>
          </cell>
          <cell r="K697"/>
          <cell r="L697">
            <v>0.06</v>
          </cell>
          <cell r="M697">
            <v>0.55943969187564502</v>
          </cell>
          <cell r="N697" t="str">
            <v>PL</v>
          </cell>
          <cell r="O697">
            <v>24.111799298927998</v>
          </cell>
          <cell r="P697"/>
          <cell r="Q697"/>
          <cell r="R697">
            <v>70</v>
          </cell>
        </row>
        <row r="698">
          <cell r="A698">
            <v>1058012</v>
          </cell>
          <cell r="B698" t="str">
            <v>Uponor piros Q&amp;E Evolution gyűrű 25-ös</v>
          </cell>
          <cell r="C698">
            <v>110</v>
          </cell>
          <cell r="D698" t="str">
            <v>db</v>
          </cell>
          <cell r="E698" t="str">
            <v/>
          </cell>
          <cell r="F698">
            <v>20</v>
          </cell>
          <cell r="G698">
            <v>20</v>
          </cell>
          <cell r="H698" t="str">
            <v>PE-Xa</v>
          </cell>
          <cell r="I698" t="str">
            <v>Idom</v>
          </cell>
          <cell r="J698" t="str">
            <v>Gyűrű</v>
          </cell>
          <cell r="K698"/>
          <cell r="L698">
            <v>7.0000000000000007E-2</v>
          </cell>
          <cell r="M698">
            <v>0.67291734699858474</v>
          </cell>
          <cell r="N698" t="str">
            <v>PL</v>
          </cell>
          <cell r="O698">
            <v>0</v>
          </cell>
          <cell r="P698"/>
          <cell r="Q698"/>
          <cell r="R698">
            <v>110</v>
          </cell>
        </row>
        <row r="699">
          <cell r="A699">
            <v>1058013</v>
          </cell>
          <cell r="B699" t="str">
            <v>Uponor kék Q&amp;E Evolution gyűrű 16-os</v>
          </cell>
          <cell r="C699">
            <v>42</v>
          </cell>
          <cell r="D699" t="str">
            <v>db</v>
          </cell>
          <cell r="E699" t="str">
            <v/>
          </cell>
          <cell r="F699">
            <v>20</v>
          </cell>
          <cell r="G699">
            <v>20</v>
          </cell>
          <cell r="H699" t="str">
            <v>PE-Xa</v>
          </cell>
          <cell r="I699" t="str">
            <v>Idom</v>
          </cell>
          <cell r="J699" t="str">
            <v>Gyűrű</v>
          </cell>
          <cell r="K699"/>
          <cell r="L699">
            <v>0.03</v>
          </cell>
          <cell r="M699">
            <v>0.63286640989637077</v>
          </cell>
          <cell r="N699" t="str">
            <v>PL</v>
          </cell>
          <cell r="O699">
            <v>45.450419261632</v>
          </cell>
          <cell r="P699"/>
          <cell r="Q699"/>
          <cell r="R699">
            <v>42</v>
          </cell>
        </row>
        <row r="700">
          <cell r="A700">
            <v>1058014</v>
          </cell>
          <cell r="B700" t="str">
            <v>Uponor kék Q&amp;E Evolution gyűrű 20-as</v>
          </cell>
          <cell r="C700">
            <v>85</v>
          </cell>
          <cell r="D700" t="str">
            <v>db</v>
          </cell>
          <cell r="E700" t="str">
            <v/>
          </cell>
          <cell r="F700">
            <v>20</v>
          </cell>
          <cell r="G700">
            <v>20</v>
          </cell>
          <cell r="H700" t="str">
            <v>PE-Xa</v>
          </cell>
          <cell r="I700" t="str">
            <v>Idom</v>
          </cell>
          <cell r="J700" t="str">
            <v>Gyűrű</v>
          </cell>
          <cell r="K700"/>
          <cell r="L700">
            <v>0.06</v>
          </cell>
          <cell r="M700">
            <v>0.63718562860347239</v>
          </cell>
          <cell r="N700" t="str">
            <v>PL</v>
          </cell>
          <cell r="O700">
            <v>61.104761986752003</v>
          </cell>
          <cell r="P700"/>
          <cell r="Q700"/>
          <cell r="R700">
            <v>85</v>
          </cell>
        </row>
        <row r="701">
          <cell r="A701">
            <v>1058015</v>
          </cell>
          <cell r="B701" t="str">
            <v>Uponor kék Q&amp;E Evolution gyűrű 25-ös</v>
          </cell>
          <cell r="C701">
            <v>119</v>
          </cell>
          <cell r="D701" t="str">
            <v>db</v>
          </cell>
          <cell r="E701" t="str">
            <v/>
          </cell>
          <cell r="F701">
            <v>20</v>
          </cell>
          <cell r="G701">
            <v>20</v>
          </cell>
          <cell r="H701" t="str">
            <v>PE-Xa</v>
          </cell>
          <cell r="I701" t="str">
            <v>Idom</v>
          </cell>
          <cell r="J701" t="str">
            <v>Gyűrű</v>
          </cell>
          <cell r="K701"/>
          <cell r="L701">
            <v>7.0000000000000007E-2</v>
          </cell>
          <cell r="M701">
            <v>0.69765469050289353</v>
          </cell>
          <cell r="N701" t="str">
            <v>PL</v>
          </cell>
          <cell r="O701">
            <v>20.808080279999999</v>
          </cell>
          <cell r="P701"/>
          <cell r="Q701"/>
          <cell r="R701">
            <v>119</v>
          </cell>
        </row>
        <row r="702">
          <cell r="A702">
            <v>1008669</v>
          </cell>
          <cell r="B702" t="str">
            <v>Uponor Q&amp;E PPSU toldó 16-16</v>
          </cell>
          <cell r="C702">
            <v>341</v>
          </cell>
          <cell r="D702" t="str">
            <v>db</v>
          </cell>
          <cell r="E702" t="str">
            <v/>
          </cell>
          <cell r="F702">
            <v>5</v>
          </cell>
          <cell r="G702">
            <v>5</v>
          </cell>
          <cell r="H702" t="str">
            <v>PE-Xa</v>
          </cell>
          <cell r="I702" t="str">
            <v>Idom</v>
          </cell>
          <cell r="J702" t="str">
            <v>Toldó</v>
          </cell>
          <cell r="K702"/>
          <cell r="L702">
            <v>0.26</v>
          </cell>
          <cell r="M702">
            <v>0.60810373373102333</v>
          </cell>
          <cell r="N702" t="str">
            <v>PL</v>
          </cell>
          <cell r="O702">
            <v>77.421031711408006</v>
          </cell>
          <cell r="P702"/>
          <cell r="Q702"/>
          <cell r="R702">
            <v>341</v>
          </cell>
        </row>
        <row r="703">
          <cell r="A703">
            <v>1008932</v>
          </cell>
          <cell r="B703" t="str">
            <v>Uponor Q&amp;E PPSU toldó 20-20</v>
          </cell>
          <cell r="C703">
            <v>498</v>
          </cell>
          <cell r="D703" t="str">
            <v>db</v>
          </cell>
          <cell r="E703" t="str">
            <v/>
          </cell>
          <cell r="F703">
            <v>5</v>
          </cell>
          <cell r="G703">
            <v>5</v>
          </cell>
          <cell r="H703" t="str">
            <v>PE-Xa</v>
          </cell>
          <cell r="I703" t="str">
            <v>Idom</v>
          </cell>
          <cell r="J703" t="str">
            <v>Toldó</v>
          </cell>
          <cell r="K703"/>
          <cell r="L703">
            <v>0.38</v>
          </cell>
          <cell r="M703">
            <v>0.60780106438728776</v>
          </cell>
          <cell r="N703" t="str">
            <v>PL</v>
          </cell>
          <cell r="O703">
            <v>99.762251818677996</v>
          </cell>
          <cell r="P703"/>
          <cell r="Q703"/>
          <cell r="R703">
            <v>498</v>
          </cell>
        </row>
        <row r="704">
          <cell r="A704">
            <v>1008671</v>
          </cell>
          <cell r="B704" t="str">
            <v>Uponor Q&amp;E PPSU toldó 25-25</v>
          </cell>
          <cell r="C704">
            <v>734</v>
          </cell>
          <cell r="D704" t="str">
            <v>db</v>
          </cell>
          <cell r="E704" t="str">
            <v/>
          </cell>
          <cell r="F704">
            <v>5</v>
          </cell>
          <cell r="G704">
            <v>5</v>
          </cell>
          <cell r="H704" t="str">
            <v>PE-Xa</v>
          </cell>
          <cell r="I704" t="str">
            <v>Idom</v>
          </cell>
          <cell r="J704" t="str">
            <v>Toldó</v>
          </cell>
          <cell r="K704"/>
          <cell r="L704">
            <v>0.56000000000000005</v>
          </cell>
          <cell r="M704">
            <v>0.60785730975307173</v>
          </cell>
          <cell r="N704" t="str">
            <v>PL</v>
          </cell>
          <cell r="O704">
            <v>157.47949982971681</v>
          </cell>
          <cell r="P704"/>
          <cell r="Q704"/>
          <cell r="R704">
            <v>734</v>
          </cell>
        </row>
        <row r="705">
          <cell r="A705">
            <v>1001235</v>
          </cell>
          <cell r="B705" t="str">
            <v>Uponor Q&amp;E PPSU toldó 32-32</v>
          </cell>
          <cell r="C705">
            <v>1493</v>
          </cell>
          <cell r="D705" t="str">
            <v>db</v>
          </cell>
          <cell r="E705" t="str">
            <v/>
          </cell>
          <cell r="F705">
            <v>1</v>
          </cell>
          <cell r="G705">
            <v>15</v>
          </cell>
          <cell r="H705" t="str">
            <v>PE-Xa</v>
          </cell>
          <cell r="I705" t="str">
            <v>Idom</v>
          </cell>
          <cell r="J705" t="str">
            <v>Toldó</v>
          </cell>
          <cell r="K705"/>
          <cell r="L705">
            <v>1.08</v>
          </cell>
          <cell r="M705">
            <v>0.62819424766464338</v>
          </cell>
          <cell r="N705" t="str">
            <v>PL</v>
          </cell>
          <cell r="O705">
            <v>0</v>
          </cell>
          <cell r="P705"/>
          <cell r="Q705"/>
          <cell r="R705">
            <v>1493</v>
          </cell>
        </row>
        <row r="706">
          <cell r="A706">
            <v>1008673</v>
          </cell>
          <cell r="B706" t="str">
            <v>Uponor Q&amp;E PPSU toldó 40-40</v>
          </cell>
          <cell r="C706">
            <v>2916</v>
          </cell>
          <cell r="D706" t="str">
            <v>db</v>
          </cell>
          <cell r="E706" t="str">
            <v/>
          </cell>
          <cell r="F706">
            <v>1</v>
          </cell>
          <cell r="G706">
            <v>1</v>
          </cell>
          <cell r="H706" t="str">
            <v>PE-Xa</v>
          </cell>
          <cell r="I706" t="str">
            <v>Idom</v>
          </cell>
          <cell r="J706" t="str">
            <v>Toldó</v>
          </cell>
          <cell r="K706"/>
          <cell r="L706">
            <v>2.0499999999999998</v>
          </cell>
          <cell r="M706">
            <v>0.63865795487057064</v>
          </cell>
          <cell r="N706" t="str">
            <v>PL</v>
          </cell>
          <cell r="O706">
            <v>0</v>
          </cell>
          <cell r="P706"/>
          <cell r="Q706"/>
          <cell r="R706">
            <v>2916</v>
          </cell>
        </row>
        <row r="707">
          <cell r="A707">
            <v>1042866</v>
          </cell>
          <cell r="B707" t="str">
            <v>Uponor Q&amp;E PPSU toldó 50-50</v>
          </cell>
          <cell r="C707">
            <v>4902</v>
          </cell>
          <cell r="D707" t="str">
            <v>db</v>
          </cell>
          <cell r="E707" t="str">
            <v/>
          </cell>
          <cell r="F707">
            <v>1</v>
          </cell>
          <cell r="G707">
            <v>1</v>
          </cell>
          <cell r="H707" t="str">
            <v>PE-Xa</v>
          </cell>
          <cell r="I707" t="str">
            <v>Idom</v>
          </cell>
          <cell r="J707" t="str">
            <v>Toldó</v>
          </cell>
          <cell r="K707"/>
          <cell r="L707">
            <v>3.49</v>
          </cell>
          <cell r="M707">
            <v>0.63406472434795336</v>
          </cell>
          <cell r="N707" t="str">
            <v>PL</v>
          </cell>
          <cell r="O707">
            <v>48.559434184799997</v>
          </cell>
          <cell r="P707"/>
          <cell r="Q707"/>
          <cell r="R707">
            <v>4902</v>
          </cell>
        </row>
        <row r="708">
          <cell r="A708">
            <v>1042865</v>
          </cell>
          <cell r="B708" t="str">
            <v>Uponor Q&amp;E PPSU toldó 63-63</v>
          </cell>
          <cell r="C708">
            <v>8577</v>
          </cell>
          <cell r="D708" t="str">
            <v>db</v>
          </cell>
          <cell r="E708" t="str">
            <v/>
          </cell>
          <cell r="F708">
            <v>1</v>
          </cell>
          <cell r="G708">
            <v>1</v>
          </cell>
          <cell r="H708" t="str">
            <v>PE-Xa</v>
          </cell>
          <cell r="I708" t="str">
            <v>Idom</v>
          </cell>
          <cell r="J708" t="str">
            <v>Toldó</v>
          </cell>
          <cell r="K708"/>
          <cell r="L708">
            <v>6.07</v>
          </cell>
          <cell r="M708">
            <v>0.63624795981104798</v>
          </cell>
          <cell r="N708" t="str">
            <v>PL</v>
          </cell>
          <cell r="O708">
            <v>0</v>
          </cell>
          <cell r="P708"/>
          <cell r="Q708"/>
          <cell r="R708">
            <v>8577</v>
          </cell>
        </row>
        <row r="709">
          <cell r="A709">
            <v>1085084</v>
          </cell>
          <cell r="B709" t="str">
            <v>Uponor Q&amp;E PPSU toldó 75-75</v>
          </cell>
          <cell r="C709">
            <v>13806</v>
          </cell>
          <cell r="D709" t="str">
            <v>db</v>
          </cell>
          <cell r="E709" t="str">
            <v/>
          </cell>
          <cell r="F709">
            <v>1</v>
          </cell>
          <cell r="G709">
            <v>1</v>
          </cell>
          <cell r="H709" t="str">
            <v>PE-Xa</v>
          </cell>
          <cell r="I709" t="str">
            <v>Idom</v>
          </cell>
          <cell r="J709" t="str">
            <v>Toldó</v>
          </cell>
          <cell r="K709"/>
          <cell r="L709">
            <v>9.0399999999999991</v>
          </cell>
          <cell r="M709">
            <v>0.66344757957760891</v>
          </cell>
          <cell r="N709" t="str">
            <v>PL</v>
          </cell>
          <cell r="O709">
            <v>0</v>
          </cell>
          <cell r="P709"/>
          <cell r="Q709"/>
          <cell r="R709">
            <v>13806</v>
          </cell>
        </row>
        <row r="710">
          <cell r="A710">
            <v>1008674</v>
          </cell>
          <cell r="B710" t="str">
            <v>Uponor Q&amp;E PPSU szűkítő 20-16</v>
          </cell>
          <cell r="C710">
            <v>484</v>
          </cell>
          <cell r="D710" t="str">
            <v>db</v>
          </cell>
          <cell r="E710" t="str">
            <v/>
          </cell>
          <cell r="F710">
            <v>5</v>
          </cell>
          <cell r="G710">
            <v>5</v>
          </cell>
          <cell r="H710" t="str">
            <v>PE-Xa</v>
          </cell>
          <cell r="I710" t="str">
            <v>Idom</v>
          </cell>
          <cell r="J710" t="str">
            <v>Szűkítő</v>
          </cell>
          <cell r="K710"/>
          <cell r="L710">
            <v>0.36</v>
          </cell>
          <cell r="M710">
            <v>0.61769560038795635</v>
          </cell>
          <cell r="N710" t="str">
            <v>PL</v>
          </cell>
          <cell r="O710">
            <v>203.75740545599999</v>
          </cell>
          <cell r="P710"/>
          <cell r="Q710"/>
          <cell r="R710">
            <v>484</v>
          </cell>
        </row>
        <row r="711">
          <cell r="A711">
            <v>1008675</v>
          </cell>
          <cell r="B711" t="str">
            <v>Uponor Q&amp;E PPSU szűkítő 25-16</v>
          </cell>
          <cell r="C711">
            <v>685</v>
          </cell>
          <cell r="D711" t="str">
            <v>db</v>
          </cell>
          <cell r="E711" t="str">
            <v/>
          </cell>
          <cell r="F711">
            <v>5</v>
          </cell>
          <cell r="G711">
            <v>5</v>
          </cell>
          <cell r="H711" t="str">
            <v>PE-Xa</v>
          </cell>
          <cell r="I711" t="str">
            <v>Idom</v>
          </cell>
          <cell r="J711" t="str">
            <v>Szűkítő</v>
          </cell>
          <cell r="K711"/>
          <cell r="L711">
            <v>0.47</v>
          </cell>
          <cell r="M711">
            <v>0.64733736892235316</v>
          </cell>
          <cell r="N711" t="str">
            <v>PL</v>
          </cell>
          <cell r="O711">
            <v>0</v>
          </cell>
          <cell r="P711"/>
          <cell r="Q711"/>
          <cell r="R711">
            <v>685</v>
          </cell>
        </row>
        <row r="712">
          <cell r="A712">
            <v>1008676</v>
          </cell>
          <cell r="B712" t="str">
            <v>Uponor Q&amp;E PPSU szűkítő 25-20</v>
          </cell>
          <cell r="C712">
            <v>641</v>
          </cell>
          <cell r="D712" t="str">
            <v>db</v>
          </cell>
          <cell r="E712" t="str">
            <v/>
          </cell>
          <cell r="F712">
            <v>5</v>
          </cell>
          <cell r="G712">
            <v>5</v>
          </cell>
          <cell r="H712" t="str">
            <v>PE-Xa</v>
          </cell>
          <cell r="I712" t="str">
            <v>Idom</v>
          </cell>
          <cell r="J712" t="str">
            <v>Szűkítő</v>
          </cell>
          <cell r="K712"/>
          <cell r="L712">
            <v>0.47</v>
          </cell>
          <cell r="M712">
            <v>0.62312963761593132</v>
          </cell>
          <cell r="N712" t="str">
            <v>PL</v>
          </cell>
          <cell r="O712">
            <v>21.970282095168002</v>
          </cell>
          <cell r="P712"/>
          <cell r="Q712"/>
          <cell r="R712">
            <v>641</v>
          </cell>
        </row>
        <row r="713">
          <cell r="A713">
            <v>1001240</v>
          </cell>
          <cell r="B713" t="str">
            <v>Uponor Q&amp;E PPSU szűkítő 32-25</v>
          </cell>
          <cell r="C713">
            <v>1233</v>
          </cell>
          <cell r="D713" t="str">
            <v>db</v>
          </cell>
          <cell r="E713" t="str">
            <v/>
          </cell>
          <cell r="F713">
            <v>1</v>
          </cell>
          <cell r="G713">
            <v>1</v>
          </cell>
          <cell r="H713" t="str">
            <v>PE-Xa</v>
          </cell>
          <cell r="I713" t="str">
            <v>Idom</v>
          </cell>
          <cell r="J713" t="str">
            <v>Szűkítő</v>
          </cell>
          <cell r="K713"/>
          <cell r="L713">
            <v>0.89</v>
          </cell>
          <cell r="M713">
            <v>0.62899557723509969</v>
          </cell>
          <cell r="N713" t="str">
            <v>PL</v>
          </cell>
          <cell r="O713">
            <v>0</v>
          </cell>
          <cell r="P713"/>
          <cell r="Q713"/>
          <cell r="R713">
            <v>1233</v>
          </cell>
        </row>
        <row r="714">
          <cell r="A714">
            <v>1008678</v>
          </cell>
          <cell r="B714" t="str">
            <v>Uponor Q&amp;E PPSU szűkítő 40-32</v>
          </cell>
          <cell r="C714">
            <v>2200</v>
          </cell>
          <cell r="D714" t="str">
            <v>db</v>
          </cell>
          <cell r="E714" t="str">
            <v/>
          </cell>
          <cell r="F714">
            <v>1</v>
          </cell>
          <cell r="G714">
            <v>1</v>
          </cell>
          <cell r="H714" t="str">
            <v>PE-Xa</v>
          </cell>
          <cell r="I714" t="str">
            <v>Idom</v>
          </cell>
          <cell r="J714" t="str">
            <v>Szűkítő</v>
          </cell>
          <cell r="K714"/>
          <cell r="L714">
            <v>1.56</v>
          </cell>
          <cell r="M714">
            <v>0.63553647236985178</v>
          </cell>
          <cell r="N714" t="str">
            <v>PL</v>
          </cell>
          <cell r="O714">
            <v>7.7787713827999996</v>
          </cell>
          <cell r="P714"/>
          <cell r="Q714"/>
          <cell r="R714">
            <v>2200</v>
          </cell>
        </row>
        <row r="715">
          <cell r="A715">
            <v>1042879</v>
          </cell>
          <cell r="B715" t="str">
            <v>Uponor Q&amp;E PPSU szűkítő 50-32</v>
          </cell>
          <cell r="C715">
            <v>4509</v>
          </cell>
          <cell r="D715" t="str">
            <v>db</v>
          </cell>
          <cell r="E715" t="str">
            <v/>
          </cell>
          <cell r="F715">
            <v>1</v>
          </cell>
          <cell r="G715">
            <v>1</v>
          </cell>
          <cell r="H715" t="str">
            <v>PE-Xa</v>
          </cell>
          <cell r="I715" t="str">
            <v>Idom</v>
          </cell>
          <cell r="J715" t="str">
            <v>Szűkítő</v>
          </cell>
          <cell r="K715"/>
          <cell r="L715">
            <v>3.24</v>
          </cell>
          <cell r="M715">
            <v>0.63066800516521138</v>
          </cell>
          <cell r="N715" t="str">
            <v>PL</v>
          </cell>
          <cell r="O715">
            <v>0</v>
          </cell>
          <cell r="P715"/>
          <cell r="Q715"/>
          <cell r="R715">
            <v>4509</v>
          </cell>
        </row>
        <row r="716">
          <cell r="A716">
            <v>1042867</v>
          </cell>
          <cell r="B716" t="str">
            <v>Uponor Q&amp;E PPSU szűkítő 50-40</v>
          </cell>
          <cell r="C716">
            <v>4647</v>
          </cell>
          <cell r="D716" t="str">
            <v>db</v>
          </cell>
          <cell r="E716" t="str">
            <v/>
          </cell>
          <cell r="F716">
            <v>1</v>
          </cell>
          <cell r="G716">
            <v>1</v>
          </cell>
          <cell r="H716" t="str">
            <v>PE-Xa</v>
          </cell>
          <cell r="I716" t="str">
            <v>Idom</v>
          </cell>
          <cell r="J716" t="str">
            <v>Szűkítő</v>
          </cell>
          <cell r="K716"/>
          <cell r="L716">
            <v>3.33</v>
          </cell>
          <cell r="M716">
            <v>0.63168134343380256</v>
          </cell>
          <cell r="N716" t="str">
            <v>PL</v>
          </cell>
          <cell r="O716">
            <v>0</v>
          </cell>
          <cell r="P716"/>
          <cell r="Q716"/>
          <cell r="R716">
            <v>4647</v>
          </cell>
        </row>
        <row r="717">
          <cell r="A717">
            <v>1042878</v>
          </cell>
          <cell r="B717" t="str">
            <v>Uponor Q&amp;E PPSU szűkítő 63-40</v>
          </cell>
          <cell r="C717">
            <v>7773</v>
          </cell>
          <cell r="D717" t="str">
            <v>db</v>
          </cell>
          <cell r="E717" t="str">
            <v/>
          </cell>
          <cell r="F717">
            <v>1</v>
          </cell>
          <cell r="G717">
            <v>1</v>
          </cell>
          <cell r="H717" t="str">
            <v>PE-Xa</v>
          </cell>
          <cell r="I717" t="str">
            <v>Idom</v>
          </cell>
          <cell r="J717" t="str">
            <v>Szűkítő</v>
          </cell>
          <cell r="K717"/>
          <cell r="L717">
            <v>5.56</v>
          </cell>
          <cell r="M717">
            <v>0.63234685895192977</v>
          </cell>
          <cell r="N717" t="str">
            <v>PL</v>
          </cell>
          <cell r="O717">
            <v>0</v>
          </cell>
          <cell r="P717"/>
          <cell r="Q717"/>
          <cell r="R717">
            <v>7773</v>
          </cell>
        </row>
        <row r="718">
          <cell r="A718">
            <v>1042877</v>
          </cell>
          <cell r="B718" t="str">
            <v>Uponor Q&amp;E PPSU szűkítő 63-50</v>
          </cell>
          <cell r="C718">
            <v>7788</v>
          </cell>
          <cell r="D718" t="str">
            <v>db</v>
          </cell>
          <cell r="E718" t="str">
            <v/>
          </cell>
          <cell r="F718">
            <v>1</v>
          </cell>
          <cell r="G718">
            <v>1</v>
          </cell>
          <cell r="H718" t="str">
            <v>PE-Xa</v>
          </cell>
          <cell r="I718" t="str">
            <v>Idom</v>
          </cell>
          <cell r="J718" t="str">
            <v>Szűkítő</v>
          </cell>
          <cell r="K718"/>
          <cell r="L718">
            <v>5.55</v>
          </cell>
          <cell r="M718">
            <v>0.63371494669938389</v>
          </cell>
          <cell r="N718" t="str">
            <v>PL</v>
          </cell>
          <cell r="O718">
            <v>0</v>
          </cell>
          <cell r="P718"/>
          <cell r="Q718"/>
          <cell r="R718">
            <v>7788</v>
          </cell>
        </row>
        <row r="719">
          <cell r="A719">
            <v>1085085</v>
          </cell>
          <cell r="B719" t="str">
            <v>Uponor Q&amp;E PPSU szűkítő 75-63</v>
          </cell>
          <cell r="C719">
            <v>28748</v>
          </cell>
          <cell r="D719" t="str">
            <v>db</v>
          </cell>
          <cell r="E719" t="str">
            <v/>
          </cell>
          <cell r="F719">
            <v>1</v>
          </cell>
          <cell r="G719">
            <v>1</v>
          </cell>
          <cell r="H719" t="str">
            <v>PE-Xa</v>
          </cell>
          <cell r="I719" t="str">
            <v>Idom</v>
          </cell>
          <cell r="J719" t="str">
            <v>Szűkítő</v>
          </cell>
          <cell r="K719"/>
          <cell r="L719">
            <v>18.86</v>
          </cell>
          <cell r="M719">
            <v>0.66280105353081176</v>
          </cell>
          <cell r="N719" t="str">
            <v>PL</v>
          </cell>
          <cell r="O719">
            <v>0</v>
          </cell>
          <cell r="P719"/>
          <cell r="Q719"/>
          <cell r="R719">
            <v>28748</v>
          </cell>
        </row>
        <row r="720">
          <cell r="A720">
            <v>1085086</v>
          </cell>
          <cell r="B720" t="str">
            <v>Uponor Q&amp;E PPSU szűkítő 75-50</v>
          </cell>
          <cell r="C720">
            <v>29947</v>
          </cell>
          <cell r="D720" t="str">
            <v>db</v>
          </cell>
          <cell r="E720" t="str">
            <v/>
          </cell>
          <cell r="F720">
            <v>1</v>
          </cell>
          <cell r="G720">
            <v>1</v>
          </cell>
          <cell r="H720" t="str">
            <v>PE-Xa</v>
          </cell>
          <cell r="I720" t="str">
            <v>Idom</v>
          </cell>
          <cell r="J720" t="str">
            <v>Szűkítő</v>
          </cell>
          <cell r="K720"/>
          <cell r="L720">
            <v>18.97</v>
          </cell>
          <cell r="M720">
            <v>0.67441366794763469</v>
          </cell>
          <cell r="N720" t="str">
            <v>PL</v>
          </cell>
          <cell r="O720">
            <v>0</v>
          </cell>
          <cell r="P720"/>
          <cell r="Q720"/>
          <cell r="R720">
            <v>29947</v>
          </cell>
        </row>
        <row r="721">
          <cell r="A721">
            <v>1008679</v>
          </cell>
          <cell r="B721" t="str">
            <v>Uponor Q&amp;E PPSU könyök 16-16</v>
          </cell>
          <cell r="C721">
            <v>396</v>
          </cell>
          <cell r="D721" t="str">
            <v>db</v>
          </cell>
          <cell r="E721" t="str">
            <v/>
          </cell>
          <cell r="F721">
            <v>5</v>
          </cell>
          <cell r="G721">
            <v>5</v>
          </cell>
          <cell r="H721" t="str">
            <v>PE-Xa</v>
          </cell>
          <cell r="I721" t="str">
            <v>Idom</v>
          </cell>
          <cell r="J721" t="str">
            <v>Könyök</v>
          </cell>
          <cell r="K721"/>
          <cell r="L721">
            <v>0.26</v>
          </cell>
          <cell r="M721">
            <v>0.6625337707128256</v>
          </cell>
          <cell r="N721" t="str">
            <v>PL</v>
          </cell>
          <cell r="O721">
            <v>95.474760297255997</v>
          </cell>
          <cell r="P721"/>
          <cell r="Q721"/>
          <cell r="R721">
            <v>396</v>
          </cell>
        </row>
        <row r="722">
          <cell r="A722">
            <v>1008680</v>
          </cell>
          <cell r="B722" t="str">
            <v>Uponor Q&amp;E PPSU könyök 20-20</v>
          </cell>
          <cell r="C722">
            <v>656</v>
          </cell>
          <cell r="D722" t="str">
            <v>db</v>
          </cell>
          <cell r="E722" t="str">
            <v/>
          </cell>
          <cell r="F722">
            <v>5</v>
          </cell>
          <cell r="G722">
            <v>5</v>
          </cell>
          <cell r="H722" t="str">
            <v>PE-Xa</v>
          </cell>
          <cell r="I722" t="str">
            <v>Idom</v>
          </cell>
          <cell r="J722" t="str">
            <v>Könyök</v>
          </cell>
          <cell r="K722"/>
          <cell r="L722">
            <v>0.42</v>
          </cell>
          <cell r="M722">
            <v>0.67092294057784452</v>
          </cell>
          <cell r="N722" t="str">
            <v>PL</v>
          </cell>
          <cell r="O722">
            <v>714.77907914080549</v>
          </cell>
          <cell r="P722"/>
          <cell r="Q722"/>
          <cell r="R722">
            <v>656</v>
          </cell>
        </row>
        <row r="723">
          <cell r="A723">
            <v>1008681</v>
          </cell>
          <cell r="B723" t="str">
            <v>Uponor Q&amp;E PPSU könyök 25-25</v>
          </cell>
          <cell r="C723">
            <v>1032</v>
          </cell>
          <cell r="D723" t="str">
            <v>db</v>
          </cell>
          <cell r="E723" t="str">
            <v/>
          </cell>
          <cell r="F723">
            <v>5</v>
          </cell>
          <cell r="G723">
            <v>5</v>
          </cell>
          <cell r="H723" t="str">
            <v>PE-Xa</v>
          </cell>
          <cell r="I723" t="str">
            <v>Idom</v>
          </cell>
          <cell r="J723" t="str">
            <v>Könyök</v>
          </cell>
          <cell r="K723"/>
          <cell r="L723">
            <v>0.66</v>
          </cell>
          <cell r="M723">
            <v>0.67128736700023905</v>
          </cell>
          <cell r="N723" t="str">
            <v>PL</v>
          </cell>
          <cell r="O723">
            <v>57.565546390439998</v>
          </cell>
          <cell r="P723"/>
          <cell r="Q723"/>
          <cell r="R723">
            <v>1032</v>
          </cell>
        </row>
        <row r="724">
          <cell r="A724">
            <v>1001245</v>
          </cell>
          <cell r="B724" t="str">
            <v>Uponor Q&amp;E PPSU könyök 32-32</v>
          </cell>
          <cell r="C724">
            <v>2367</v>
          </cell>
          <cell r="D724" t="str">
            <v>db</v>
          </cell>
          <cell r="E724" t="str">
            <v/>
          </cell>
          <cell r="F724">
            <v>1</v>
          </cell>
          <cell r="G724">
            <v>10</v>
          </cell>
          <cell r="H724" t="str">
            <v>PE-Xa</v>
          </cell>
          <cell r="I724" t="str">
            <v>Idom</v>
          </cell>
          <cell r="J724" t="str">
            <v>Könyök</v>
          </cell>
          <cell r="K724"/>
          <cell r="L724">
            <v>1.55</v>
          </cell>
          <cell r="M724">
            <v>0.66342209948251996</v>
          </cell>
          <cell r="N724" t="str">
            <v>PL</v>
          </cell>
          <cell r="O724">
            <v>0</v>
          </cell>
          <cell r="P724"/>
          <cell r="Q724"/>
          <cell r="R724">
            <v>2367</v>
          </cell>
        </row>
        <row r="725">
          <cell r="A725">
            <v>1008683</v>
          </cell>
          <cell r="B725" t="str">
            <v>Uponor Q&amp;E PPSU könyök 40-40</v>
          </cell>
          <cell r="C725">
            <v>4528</v>
          </cell>
          <cell r="D725" t="str">
            <v>db</v>
          </cell>
          <cell r="E725" t="str">
            <v/>
          </cell>
          <cell r="F725">
            <v>1</v>
          </cell>
          <cell r="G725">
            <v>1</v>
          </cell>
          <cell r="H725" t="str">
            <v>PE-Xa</v>
          </cell>
          <cell r="I725" t="str">
            <v>Idom</v>
          </cell>
          <cell r="J725" t="str">
            <v>Könyök</v>
          </cell>
          <cell r="K725"/>
          <cell r="L725">
            <v>2.84</v>
          </cell>
          <cell r="M725">
            <v>0.67762297830123019</v>
          </cell>
          <cell r="N725" t="str">
            <v>PL</v>
          </cell>
          <cell r="O725">
            <v>341.888216833152</v>
          </cell>
          <cell r="P725"/>
          <cell r="Q725"/>
          <cell r="R725">
            <v>4528</v>
          </cell>
        </row>
        <row r="726">
          <cell r="A726">
            <v>1042859</v>
          </cell>
          <cell r="B726" t="str">
            <v>Uponor Q&amp;E PPSU könyök 50-50</v>
          </cell>
          <cell r="C726">
            <v>8394</v>
          </cell>
          <cell r="D726" t="str">
            <v>db</v>
          </cell>
          <cell r="E726" t="str">
            <v/>
          </cell>
          <cell r="F726">
            <v>1</v>
          </cell>
          <cell r="G726">
            <v>1</v>
          </cell>
          <cell r="H726" t="str">
            <v>PE-Xa</v>
          </cell>
          <cell r="I726" t="str">
            <v>Idom</v>
          </cell>
          <cell r="J726" t="str">
            <v>Könyök</v>
          </cell>
          <cell r="K726"/>
          <cell r="L726">
            <v>5.28</v>
          </cell>
          <cell r="M726">
            <v>0.67669150607028505</v>
          </cell>
          <cell r="N726" t="str">
            <v>PL</v>
          </cell>
          <cell r="O726">
            <v>0</v>
          </cell>
          <cell r="P726"/>
          <cell r="Q726"/>
          <cell r="R726">
            <v>8394</v>
          </cell>
        </row>
        <row r="727">
          <cell r="A727">
            <v>1042858</v>
          </cell>
          <cell r="B727" t="str">
            <v>Uponor Q&amp;E PPSU könyök 63-63</v>
          </cell>
          <cell r="C727">
            <v>15439</v>
          </cell>
          <cell r="D727" t="str">
            <v>db</v>
          </cell>
          <cell r="E727" t="str">
            <v/>
          </cell>
          <cell r="F727">
            <v>1</v>
          </cell>
          <cell r="G727">
            <v>1</v>
          </cell>
          <cell r="H727" t="str">
            <v>PE-Xa</v>
          </cell>
          <cell r="I727" t="str">
            <v>Idom</v>
          </cell>
          <cell r="J727" t="str">
            <v>Könyök</v>
          </cell>
          <cell r="K727"/>
          <cell r="L727">
            <v>9.65</v>
          </cell>
          <cell r="M727">
            <v>0.67873730148973177</v>
          </cell>
          <cell r="N727" t="str">
            <v>PL</v>
          </cell>
          <cell r="O727">
            <v>141.86097152789799</v>
          </cell>
          <cell r="P727"/>
          <cell r="Q727"/>
          <cell r="R727">
            <v>15439</v>
          </cell>
        </row>
        <row r="728">
          <cell r="A728">
            <v>1085080</v>
          </cell>
          <cell r="B728" t="str">
            <v>Uponor Q&amp;E PPSU könyök 75-75</v>
          </cell>
          <cell r="C728">
            <v>54198</v>
          </cell>
          <cell r="D728" t="str">
            <v>db</v>
          </cell>
          <cell r="E728" t="str">
            <v/>
          </cell>
          <cell r="F728">
            <v>1</v>
          </cell>
          <cell r="G728">
            <v>1</v>
          </cell>
          <cell r="H728" t="str">
            <v>PE-Xa</v>
          </cell>
          <cell r="I728" t="str">
            <v>Idom</v>
          </cell>
          <cell r="J728" t="str">
            <v>Könyök</v>
          </cell>
          <cell r="K728"/>
          <cell r="L728">
            <v>33.04</v>
          </cell>
          <cell r="M728">
            <v>0.68666498129389519</v>
          </cell>
          <cell r="N728" t="str">
            <v>PL</v>
          </cell>
          <cell r="O728">
            <v>0</v>
          </cell>
          <cell r="P728"/>
          <cell r="Q728"/>
          <cell r="R728">
            <v>54198</v>
          </cell>
        </row>
        <row r="729">
          <cell r="A729">
            <v>1008684</v>
          </cell>
          <cell r="B729" t="str">
            <v>Uponor Q&amp;E PPSU T 16-16-16</v>
          </cell>
          <cell r="C729">
            <v>585</v>
          </cell>
          <cell r="D729" t="str">
            <v>db</v>
          </cell>
          <cell r="E729" t="str">
            <v/>
          </cell>
          <cell r="F729">
            <v>5</v>
          </cell>
          <cell r="G729">
            <v>60</v>
          </cell>
          <cell r="H729" t="str">
            <v>PE-Xa</v>
          </cell>
          <cell r="I729" t="str">
            <v>Idom</v>
          </cell>
          <cell r="J729" t="str">
            <v>T</v>
          </cell>
          <cell r="K729"/>
          <cell r="L729">
            <v>0.41</v>
          </cell>
          <cell r="M729">
            <v>0.63976977654789202</v>
          </cell>
          <cell r="N729" t="str">
            <v>PL</v>
          </cell>
          <cell r="O729">
            <v>87.912170014020006</v>
          </cell>
          <cell r="P729"/>
          <cell r="Q729"/>
          <cell r="R729">
            <v>585</v>
          </cell>
        </row>
        <row r="730">
          <cell r="A730">
            <v>1008685</v>
          </cell>
          <cell r="B730" t="str">
            <v>Uponor Q&amp;E PPSU T 20-20-20</v>
          </cell>
          <cell r="C730">
            <v>952</v>
          </cell>
          <cell r="D730" t="str">
            <v>db</v>
          </cell>
          <cell r="E730" t="str">
            <v/>
          </cell>
          <cell r="F730">
            <v>5</v>
          </cell>
          <cell r="G730">
            <v>30</v>
          </cell>
          <cell r="H730" t="str">
            <v>PE-Xa</v>
          </cell>
          <cell r="I730" t="str">
            <v>Idom</v>
          </cell>
          <cell r="J730" t="str">
            <v>T</v>
          </cell>
          <cell r="K730"/>
          <cell r="L730">
            <v>0.56999999999999995</v>
          </cell>
          <cell r="M730">
            <v>0.69225566711901676</v>
          </cell>
          <cell r="N730" t="str">
            <v>PL</v>
          </cell>
          <cell r="O730">
            <v>93.98937769152802</v>
          </cell>
          <cell r="P730"/>
          <cell r="Q730"/>
          <cell r="R730">
            <v>952</v>
          </cell>
        </row>
        <row r="731">
          <cell r="A731">
            <v>1008686</v>
          </cell>
          <cell r="B731" t="str">
            <v>Uponor Q&amp;E PPSU T 25-25-25</v>
          </cell>
          <cell r="C731">
            <v>1504</v>
          </cell>
          <cell r="D731" t="str">
            <v>db</v>
          </cell>
          <cell r="E731" t="str">
            <v/>
          </cell>
          <cell r="F731">
            <v>5</v>
          </cell>
          <cell r="G731">
            <v>20</v>
          </cell>
          <cell r="H731" t="str">
            <v>PE-Xa</v>
          </cell>
          <cell r="I731" t="str">
            <v>Idom</v>
          </cell>
          <cell r="J731" t="str">
            <v>T</v>
          </cell>
          <cell r="K731"/>
          <cell r="L731">
            <v>0.96</v>
          </cell>
          <cell r="M731">
            <v>0.67192317480101216</v>
          </cell>
          <cell r="N731" t="str">
            <v>PL</v>
          </cell>
          <cell r="O731">
            <v>45.988159375532</v>
          </cell>
          <cell r="P731"/>
          <cell r="Q731"/>
          <cell r="R731">
            <v>1504</v>
          </cell>
        </row>
        <row r="732">
          <cell r="A732">
            <v>1001250</v>
          </cell>
          <cell r="B732" t="str">
            <v>Uponor Q&amp;E PPSU T 32-32-32</v>
          </cell>
          <cell r="C732">
            <v>3531</v>
          </cell>
          <cell r="D732" t="str">
            <v>db</v>
          </cell>
          <cell r="E732" t="str">
            <v/>
          </cell>
          <cell r="F732">
            <v>1</v>
          </cell>
          <cell r="G732">
            <v>1</v>
          </cell>
          <cell r="H732" t="str">
            <v>PE-Xa</v>
          </cell>
          <cell r="I732" t="str">
            <v>Idom</v>
          </cell>
          <cell r="J732" t="str">
            <v>T</v>
          </cell>
          <cell r="K732"/>
          <cell r="L732">
            <v>2.23</v>
          </cell>
          <cell r="M732">
            <v>0.6753919376087425</v>
          </cell>
          <cell r="N732" t="str">
            <v>PL</v>
          </cell>
          <cell r="O732">
            <v>0</v>
          </cell>
          <cell r="P732"/>
          <cell r="Q732"/>
          <cell r="R732">
            <v>3531</v>
          </cell>
        </row>
        <row r="733">
          <cell r="A733">
            <v>1008688</v>
          </cell>
          <cell r="B733" t="str">
            <v>Uponor Q&amp;E PPSU T 40-40-40</v>
          </cell>
          <cell r="C733">
            <v>5978</v>
          </cell>
          <cell r="D733" t="str">
            <v>db</v>
          </cell>
          <cell r="E733" t="str">
            <v/>
          </cell>
          <cell r="F733">
            <v>1</v>
          </cell>
          <cell r="G733">
            <v>1</v>
          </cell>
          <cell r="H733" t="str">
            <v>PE-Xa</v>
          </cell>
          <cell r="I733" t="str">
            <v>Idom</v>
          </cell>
          <cell r="J733" t="str">
            <v>T</v>
          </cell>
          <cell r="K733"/>
          <cell r="L733">
            <v>3.75</v>
          </cell>
          <cell r="M733">
            <v>0.67757588691133264</v>
          </cell>
          <cell r="N733" t="str">
            <v>PL</v>
          </cell>
          <cell r="O733">
            <v>0</v>
          </cell>
          <cell r="P733"/>
          <cell r="Q733"/>
          <cell r="R733">
            <v>5978</v>
          </cell>
        </row>
        <row r="734">
          <cell r="A734">
            <v>1042861</v>
          </cell>
          <cell r="B734" t="str">
            <v>Uponor Q&amp;E PPSU T 50-50-50</v>
          </cell>
          <cell r="C734">
            <v>12237</v>
          </cell>
          <cell r="D734" t="str">
            <v>db</v>
          </cell>
          <cell r="E734" t="str">
            <v/>
          </cell>
          <cell r="F734">
            <v>1</v>
          </cell>
          <cell r="G734">
            <v>1</v>
          </cell>
          <cell r="H734" t="str">
            <v>PE-Xa</v>
          </cell>
          <cell r="I734" t="str">
            <v>Idom</v>
          </cell>
          <cell r="J734" t="str">
            <v>T</v>
          </cell>
          <cell r="K734"/>
          <cell r="L734">
            <v>7.64</v>
          </cell>
          <cell r="M734">
            <v>0.67909938058769159</v>
          </cell>
          <cell r="N734" t="str">
            <v>PL</v>
          </cell>
          <cell r="O734">
            <v>0</v>
          </cell>
          <cell r="P734"/>
          <cell r="Q734"/>
          <cell r="R734">
            <v>12237</v>
          </cell>
        </row>
        <row r="735">
          <cell r="A735">
            <v>1042860</v>
          </cell>
          <cell r="B735" t="str">
            <v>Uponor Q&amp;E PPSU T 63-63-63</v>
          </cell>
          <cell r="C735">
            <v>20893</v>
          </cell>
          <cell r="D735" t="str">
            <v>db</v>
          </cell>
          <cell r="E735" t="str">
            <v/>
          </cell>
          <cell r="F735">
            <v>1</v>
          </cell>
          <cell r="G735">
            <v>1</v>
          </cell>
          <cell r="H735" t="str">
            <v>PE-Xa</v>
          </cell>
          <cell r="I735" t="str">
            <v>Idom</v>
          </cell>
          <cell r="J735" t="str">
            <v>T</v>
          </cell>
          <cell r="K735"/>
          <cell r="L735">
            <v>13.1</v>
          </cell>
          <cell r="M735">
            <v>0.67772794512513479</v>
          </cell>
          <cell r="N735" t="str">
            <v>PL</v>
          </cell>
          <cell r="O735">
            <v>0</v>
          </cell>
          <cell r="P735"/>
          <cell r="Q735"/>
          <cell r="R735">
            <v>20893</v>
          </cell>
        </row>
        <row r="736">
          <cell r="A736">
            <v>1008710</v>
          </cell>
          <cell r="B736" t="str">
            <v>Uponor Q&amp;E PPSU T 16-20-16</v>
          </cell>
          <cell r="C736">
            <v>852</v>
          </cell>
          <cell r="D736" t="str">
            <v>db</v>
          </cell>
          <cell r="E736" t="str">
            <v/>
          </cell>
          <cell r="F736">
            <v>5</v>
          </cell>
          <cell r="G736">
            <v>5</v>
          </cell>
          <cell r="H736" t="str">
            <v>PE-Xa</v>
          </cell>
          <cell r="I736" t="str">
            <v>Idom</v>
          </cell>
          <cell r="J736" t="str">
            <v>T</v>
          </cell>
          <cell r="K736"/>
          <cell r="L736">
            <v>0.52</v>
          </cell>
          <cell r="M736">
            <v>0.68629899812741546</v>
          </cell>
          <cell r="N736" t="str">
            <v>PL</v>
          </cell>
          <cell r="O736">
            <v>0</v>
          </cell>
          <cell r="P736"/>
          <cell r="Q736"/>
          <cell r="R736">
            <v>852</v>
          </cell>
        </row>
        <row r="737">
          <cell r="A737">
            <v>1008700</v>
          </cell>
          <cell r="B737" t="str">
            <v>Uponor Q&amp;E PPSU T 20-16-16</v>
          </cell>
          <cell r="C737">
            <v>741</v>
          </cell>
          <cell r="D737" t="str">
            <v>db</v>
          </cell>
          <cell r="E737" t="str">
            <v/>
          </cell>
          <cell r="F737">
            <v>5</v>
          </cell>
          <cell r="G737">
            <v>5</v>
          </cell>
          <cell r="H737" t="str">
            <v>PE-Xa</v>
          </cell>
          <cell r="I737" t="str">
            <v>Idom</v>
          </cell>
          <cell r="J737" t="str">
            <v>T</v>
          </cell>
          <cell r="K737"/>
          <cell r="L737">
            <v>0.51</v>
          </cell>
          <cell r="M737">
            <v>0.64624374718759614</v>
          </cell>
          <cell r="N737" t="str">
            <v>PL</v>
          </cell>
          <cell r="O737">
            <v>39.428008050024005</v>
          </cell>
          <cell r="P737"/>
          <cell r="Q737"/>
          <cell r="R737">
            <v>741</v>
          </cell>
        </row>
        <row r="738">
          <cell r="A738">
            <v>1008689</v>
          </cell>
          <cell r="B738" t="str">
            <v>Uponor Q&amp;E PPSU T 20-16-20</v>
          </cell>
          <cell r="C738">
            <v>772</v>
          </cell>
          <cell r="D738" t="str">
            <v>db</v>
          </cell>
          <cell r="E738" t="str">
            <v/>
          </cell>
          <cell r="F738">
            <v>5</v>
          </cell>
          <cell r="G738">
            <v>5</v>
          </cell>
          <cell r="H738" t="str">
            <v>PE-Xa</v>
          </cell>
          <cell r="I738" t="str">
            <v>Idom</v>
          </cell>
          <cell r="J738" t="str">
            <v>T</v>
          </cell>
          <cell r="K738"/>
          <cell r="L738">
            <v>0.51</v>
          </cell>
          <cell r="M738">
            <v>0.66044898531866414</v>
          </cell>
          <cell r="N738" t="str">
            <v>PL</v>
          </cell>
          <cell r="O738">
            <v>104.42503797948001</v>
          </cell>
          <cell r="P738"/>
          <cell r="Q738"/>
          <cell r="R738">
            <v>772</v>
          </cell>
        </row>
        <row r="739">
          <cell r="A739">
            <v>1008697</v>
          </cell>
          <cell r="B739" t="str">
            <v>Uponor Q&amp;E PPSU T 20-20-16</v>
          </cell>
          <cell r="C739">
            <v>844</v>
          </cell>
          <cell r="D739" t="str">
            <v>db</v>
          </cell>
          <cell r="E739" t="str">
            <v/>
          </cell>
          <cell r="F739">
            <v>5</v>
          </cell>
          <cell r="G739">
            <v>5</v>
          </cell>
          <cell r="H739" t="str">
            <v>PE-Xa</v>
          </cell>
          <cell r="I739" t="str">
            <v>Idom</v>
          </cell>
          <cell r="J739" t="str">
            <v>T</v>
          </cell>
          <cell r="K739"/>
          <cell r="L739">
            <v>0.56000000000000005</v>
          </cell>
          <cell r="M739">
            <v>0.65896595421653392</v>
          </cell>
          <cell r="N739" t="str">
            <v>PL</v>
          </cell>
          <cell r="O739">
            <v>14.004969360623999</v>
          </cell>
          <cell r="P739"/>
          <cell r="Q739"/>
          <cell r="R739">
            <v>844</v>
          </cell>
        </row>
        <row r="740">
          <cell r="A740">
            <v>1008711</v>
          </cell>
          <cell r="B740" t="str">
            <v>Uponor Q&amp;E PPSU T 20-25-20</v>
          </cell>
          <cell r="C740">
            <v>1237</v>
          </cell>
          <cell r="D740" t="str">
            <v>db</v>
          </cell>
          <cell r="E740" t="str">
            <v/>
          </cell>
          <cell r="F740">
            <v>5</v>
          </cell>
          <cell r="G740">
            <v>5</v>
          </cell>
          <cell r="H740" t="str">
            <v>PE-Xa</v>
          </cell>
          <cell r="I740" t="str">
            <v>Idom</v>
          </cell>
          <cell r="J740" t="str">
            <v>T</v>
          </cell>
          <cell r="K740"/>
          <cell r="L740">
            <v>0.77</v>
          </cell>
          <cell r="M740">
            <v>0.68005658033006289</v>
          </cell>
          <cell r="N740" t="str">
            <v>PL</v>
          </cell>
          <cell r="O740">
            <v>0</v>
          </cell>
          <cell r="P740"/>
          <cell r="Q740"/>
          <cell r="R740">
            <v>1237</v>
          </cell>
        </row>
        <row r="741">
          <cell r="A741">
            <v>1008702</v>
          </cell>
          <cell r="B741" t="str">
            <v>Uponor Q&amp;E PPSU T 25-16-16</v>
          </cell>
          <cell r="C741">
            <v>1141</v>
          </cell>
          <cell r="D741" t="str">
            <v>db</v>
          </cell>
          <cell r="E741" t="str">
            <v/>
          </cell>
          <cell r="F741">
            <v>5</v>
          </cell>
          <cell r="G741">
            <v>5</v>
          </cell>
          <cell r="H741" t="str">
            <v>PE-Xa</v>
          </cell>
          <cell r="I741" t="str">
            <v>Idom</v>
          </cell>
          <cell r="J741" t="str">
            <v>T</v>
          </cell>
          <cell r="K741"/>
          <cell r="L741">
            <v>0.7</v>
          </cell>
          <cell r="M741">
            <v>0.68467053610731243</v>
          </cell>
          <cell r="N741" t="str">
            <v>PL</v>
          </cell>
          <cell r="O741">
            <v>0</v>
          </cell>
          <cell r="P741"/>
          <cell r="Q741"/>
          <cell r="R741">
            <v>1141</v>
          </cell>
        </row>
        <row r="742">
          <cell r="A742">
            <v>1008699</v>
          </cell>
          <cell r="B742" t="str">
            <v>Uponor Q&amp;E PPSU T 25-16-20</v>
          </cell>
          <cell r="C742">
            <v>1106</v>
          </cell>
          <cell r="D742" t="str">
            <v>db</v>
          </cell>
          <cell r="E742" t="str">
            <v/>
          </cell>
          <cell r="F742">
            <v>5</v>
          </cell>
          <cell r="G742">
            <v>5</v>
          </cell>
          <cell r="H742" t="str">
            <v>PE-Xa</v>
          </cell>
          <cell r="I742" t="str">
            <v>Idom</v>
          </cell>
          <cell r="J742" t="str">
            <v>T</v>
          </cell>
          <cell r="K742"/>
          <cell r="L742">
            <v>0.68</v>
          </cell>
          <cell r="M742">
            <v>0.68398627687282554</v>
          </cell>
          <cell r="N742" t="str">
            <v>PL</v>
          </cell>
          <cell r="O742">
            <v>9.5736671121960004</v>
          </cell>
          <cell r="P742"/>
          <cell r="Q742"/>
          <cell r="R742">
            <v>1106</v>
          </cell>
        </row>
        <row r="743">
          <cell r="A743">
            <v>1008690</v>
          </cell>
          <cell r="B743" t="str">
            <v>Uponor Q&amp;E PPSU T 25-16-25</v>
          </cell>
          <cell r="C743">
            <v>1234</v>
          </cell>
          <cell r="D743" t="str">
            <v>db</v>
          </cell>
          <cell r="E743" t="str">
            <v/>
          </cell>
          <cell r="F743">
            <v>5</v>
          </cell>
          <cell r="G743">
            <v>5</v>
          </cell>
          <cell r="H743" t="str">
            <v>PE-Xa</v>
          </cell>
          <cell r="I743" t="str">
            <v>Idom</v>
          </cell>
          <cell r="J743" t="str">
            <v>T</v>
          </cell>
          <cell r="K743"/>
          <cell r="L743">
            <v>0.75</v>
          </cell>
          <cell r="M743">
            <v>0.68760918184051001</v>
          </cell>
          <cell r="N743" t="str">
            <v>PL</v>
          </cell>
          <cell r="O743">
            <v>20.419322726879997</v>
          </cell>
          <cell r="P743"/>
          <cell r="Q743"/>
          <cell r="R743">
            <v>1234</v>
          </cell>
        </row>
        <row r="744">
          <cell r="A744">
            <v>1008701</v>
          </cell>
          <cell r="B744" t="str">
            <v>Uponor Q&amp;E PPSU T 25-20-16</v>
          </cell>
          <cell r="C744">
            <v>1253</v>
          </cell>
          <cell r="D744" t="str">
            <v>db</v>
          </cell>
          <cell r="E744" t="str">
            <v/>
          </cell>
          <cell r="F744">
            <v>5</v>
          </cell>
          <cell r="G744">
            <v>5</v>
          </cell>
          <cell r="H744" t="str">
            <v>PE-Xa</v>
          </cell>
          <cell r="I744" t="str">
            <v>Idom</v>
          </cell>
          <cell r="J744" t="str">
            <v>T</v>
          </cell>
          <cell r="K744"/>
          <cell r="L744">
            <v>0.76</v>
          </cell>
          <cell r="M744">
            <v>0.68824410225837074</v>
          </cell>
          <cell r="N744" t="str">
            <v>PL</v>
          </cell>
          <cell r="O744">
            <v>0</v>
          </cell>
          <cell r="P744"/>
          <cell r="Q744"/>
          <cell r="R744">
            <v>1253</v>
          </cell>
        </row>
        <row r="745">
          <cell r="A745">
            <v>1008703</v>
          </cell>
          <cell r="B745" t="str">
            <v>Uponor Q&amp;E PPSU T 25-20-20</v>
          </cell>
          <cell r="C745">
            <v>1238</v>
          </cell>
          <cell r="D745" t="str">
            <v>db</v>
          </cell>
          <cell r="E745" t="str">
            <v/>
          </cell>
          <cell r="F745">
            <v>5</v>
          </cell>
          <cell r="G745">
            <v>5</v>
          </cell>
          <cell r="H745" t="str">
            <v>PE-Xa</v>
          </cell>
          <cell r="I745" t="str">
            <v>Idom</v>
          </cell>
          <cell r="J745" t="str">
            <v>T</v>
          </cell>
          <cell r="K745"/>
          <cell r="L745">
            <v>0.77</v>
          </cell>
          <cell r="M745">
            <v>0.68031501604869771</v>
          </cell>
          <cell r="N745" t="str">
            <v>PL</v>
          </cell>
          <cell r="O745">
            <v>10.719511655291999</v>
          </cell>
          <cell r="P745"/>
          <cell r="Q745"/>
          <cell r="R745">
            <v>1238</v>
          </cell>
        </row>
        <row r="746">
          <cell r="A746">
            <v>1008691</v>
          </cell>
          <cell r="B746" t="str">
            <v>Uponor Q&amp;E PPSU T 25-20-25</v>
          </cell>
          <cell r="C746">
            <v>1290</v>
          </cell>
          <cell r="D746" t="str">
            <v>db</v>
          </cell>
          <cell r="E746" t="str">
            <v/>
          </cell>
          <cell r="F746">
            <v>5</v>
          </cell>
          <cell r="G746">
            <v>20</v>
          </cell>
          <cell r="H746" t="str">
            <v>PE-Xa</v>
          </cell>
          <cell r="I746" t="str">
            <v>Idom</v>
          </cell>
          <cell r="J746" t="str">
            <v>T</v>
          </cell>
          <cell r="K746"/>
          <cell r="L746">
            <v>0.81</v>
          </cell>
          <cell r="M746">
            <v>0.67726396032750746</v>
          </cell>
          <cell r="N746" t="str">
            <v>PL</v>
          </cell>
          <cell r="O746">
            <v>30.619076307203997</v>
          </cell>
          <cell r="P746"/>
          <cell r="Q746"/>
          <cell r="R746">
            <v>1290</v>
          </cell>
        </row>
        <row r="747">
          <cell r="A747">
            <v>1001420</v>
          </cell>
          <cell r="B747" t="str">
            <v>Uponor Q&amp;E PPSU T 25-25-20</v>
          </cell>
          <cell r="C747">
            <v>1755</v>
          </cell>
          <cell r="D747" t="str">
            <v>db</v>
          </cell>
          <cell r="E747" t="str">
            <v/>
          </cell>
          <cell r="F747">
            <v>5</v>
          </cell>
          <cell r="G747">
            <v>20</v>
          </cell>
          <cell r="H747" t="str">
            <v>PE-Xa</v>
          </cell>
          <cell r="I747" t="str">
            <v>Idom</v>
          </cell>
          <cell r="J747" t="str">
            <v>T</v>
          </cell>
          <cell r="K747"/>
          <cell r="L747">
            <v>1.07</v>
          </cell>
          <cell r="M747">
            <v>0.68662899260670285</v>
          </cell>
          <cell r="N747" t="str">
            <v>PL</v>
          </cell>
          <cell r="O747">
            <v>34.399145545536001</v>
          </cell>
          <cell r="P747"/>
          <cell r="Q747"/>
          <cell r="R747">
            <v>1755</v>
          </cell>
        </row>
        <row r="748">
          <cell r="A748">
            <v>1008712</v>
          </cell>
          <cell r="B748" t="str">
            <v>Uponor Q&amp;E PPSU T 25-32-25</v>
          </cell>
          <cell r="C748">
            <v>2580</v>
          </cell>
          <cell r="D748" t="str">
            <v>db</v>
          </cell>
          <cell r="E748" t="str">
            <v/>
          </cell>
          <cell r="F748">
            <v>1</v>
          </cell>
          <cell r="G748">
            <v>1</v>
          </cell>
          <cell r="H748" t="str">
            <v>PE-Xa</v>
          </cell>
          <cell r="I748" t="str">
            <v>Idom</v>
          </cell>
          <cell r="J748" t="str">
            <v>T</v>
          </cell>
          <cell r="K748"/>
          <cell r="L748">
            <v>1.61</v>
          </cell>
          <cell r="M748">
            <v>0.67925615810326345</v>
          </cell>
          <cell r="N748" t="str">
            <v>PL</v>
          </cell>
          <cell r="O748">
            <v>0</v>
          </cell>
          <cell r="P748"/>
          <cell r="Q748"/>
          <cell r="R748">
            <v>2580</v>
          </cell>
        </row>
        <row r="749">
          <cell r="A749">
            <v>1001422</v>
          </cell>
          <cell r="B749" t="str">
            <v>Uponor Q&amp;E PPSU T 32-20-25</v>
          </cell>
          <cell r="C749">
            <v>2433</v>
          </cell>
          <cell r="D749" t="str">
            <v>db</v>
          </cell>
          <cell r="E749" t="str">
            <v/>
          </cell>
          <cell r="F749">
            <v>1</v>
          </cell>
          <cell r="G749">
            <v>1</v>
          </cell>
          <cell r="H749" t="str">
            <v>PE-Xa</v>
          </cell>
          <cell r="I749" t="str">
            <v>Idom</v>
          </cell>
          <cell r="J749" t="str">
            <v>T</v>
          </cell>
          <cell r="K749"/>
          <cell r="L749">
            <v>1.52</v>
          </cell>
          <cell r="M749">
            <v>0.67889014396197167</v>
          </cell>
          <cell r="N749" t="str">
            <v>PL</v>
          </cell>
          <cell r="O749">
            <v>0</v>
          </cell>
          <cell r="P749"/>
          <cell r="Q749"/>
          <cell r="R749">
            <v>2433</v>
          </cell>
        </row>
        <row r="750">
          <cell r="A750">
            <v>1001424</v>
          </cell>
          <cell r="B750" t="str">
            <v>Uponor Q&amp;E PPSU T 32-20-32</v>
          </cell>
          <cell r="C750">
            <v>2603</v>
          </cell>
          <cell r="D750" t="str">
            <v>db</v>
          </cell>
          <cell r="E750" t="str">
            <v/>
          </cell>
          <cell r="F750">
            <v>1</v>
          </cell>
          <cell r="G750">
            <v>1</v>
          </cell>
          <cell r="H750" t="str">
            <v>PE-Xa</v>
          </cell>
          <cell r="I750" t="str">
            <v>Idom</v>
          </cell>
          <cell r="J750" t="str">
            <v>T</v>
          </cell>
          <cell r="K750"/>
          <cell r="L750">
            <v>1.67</v>
          </cell>
          <cell r="M750">
            <v>0.67024266858921044</v>
          </cell>
          <cell r="N750" t="str">
            <v>PL</v>
          </cell>
          <cell r="O750">
            <v>0</v>
          </cell>
          <cell r="P750"/>
          <cell r="Q750"/>
          <cell r="R750">
            <v>2603</v>
          </cell>
        </row>
        <row r="751">
          <cell r="A751">
            <v>1008704</v>
          </cell>
          <cell r="B751" t="str">
            <v>Uponor Q&amp;E PPSU T 32-25-20</v>
          </cell>
          <cell r="C751">
            <v>2693</v>
          </cell>
          <cell r="D751" t="str">
            <v>db</v>
          </cell>
          <cell r="E751" t="str">
            <v/>
          </cell>
          <cell r="F751">
            <v>1</v>
          </cell>
          <cell r="G751">
            <v>1</v>
          </cell>
          <cell r="H751" t="str">
            <v>PE-Xa</v>
          </cell>
          <cell r="I751" t="str">
            <v>Idom</v>
          </cell>
          <cell r="J751" t="str">
            <v>T</v>
          </cell>
          <cell r="K751"/>
          <cell r="L751">
            <v>1.69</v>
          </cell>
          <cell r="M751">
            <v>0.6774459434886051</v>
          </cell>
          <cell r="N751" t="str">
            <v>PL</v>
          </cell>
          <cell r="O751">
            <v>0</v>
          </cell>
          <cell r="P751"/>
          <cell r="Q751"/>
          <cell r="R751">
            <v>2693</v>
          </cell>
        </row>
        <row r="752">
          <cell r="A752">
            <v>1001426</v>
          </cell>
          <cell r="B752" t="str">
            <v>Uponor Q&amp;E PPSU T 32-25-25</v>
          </cell>
          <cell r="C752">
            <v>2701</v>
          </cell>
          <cell r="D752" t="str">
            <v>db</v>
          </cell>
          <cell r="E752" t="str">
            <v/>
          </cell>
          <cell r="F752">
            <v>1</v>
          </cell>
          <cell r="G752">
            <v>1</v>
          </cell>
          <cell r="H752" t="str">
            <v>PE-Xa</v>
          </cell>
          <cell r="I752" t="str">
            <v>Idom</v>
          </cell>
          <cell r="J752" t="str">
            <v>T</v>
          </cell>
          <cell r="K752"/>
          <cell r="L752">
            <v>1.67</v>
          </cell>
          <cell r="M752">
            <v>0.68220720708541827</v>
          </cell>
          <cell r="N752" t="str">
            <v>PL</v>
          </cell>
          <cell r="O752">
            <v>0</v>
          </cell>
          <cell r="P752"/>
          <cell r="Q752"/>
          <cell r="R752">
            <v>2701</v>
          </cell>
        </row>
        <row r="753">
          <cell r="A753">
            <v>1001428</v>
          </cell>
          <cell r="B753" t="str">
            <v>Uponor Q&amp;E PPSU T 32-25-32</v>
          </cell>
          <cell r="C753">
            <v>2948</v>
          </cell>
          <cell r="D753" t="str">
            <v>db</v>
          </cell>
          <cell r="E753" t="str">
            <v/>
          </cell>
          <cell r="F753">
            <v>1</v>
          </cell>
          <cell r="G753">
            <v>1</v>
          </cell>
          <cell r="H753" t="str">
            <v>PE-Xa</v>
          </cell>
          <cell r="I753" t="str">
            <v>Idom</v>
          </cell>
          <cell r="J753" t="str">
            <v>T</v>
          </cell>
          <cell r="K753"/>
          <cell r="L753">
            <v>1.84</v>
          </cell>
          <cell r="M753">
            <v>0.67919398639520057</v>
          </cell>
          <cell r="N753" t="str">
            <v>PL</v>
          </cell>
          <cell r="O753">
            <v>0</v>
          </cell>
          <cell r="P753"/>
          <cell r="Q753"/>
          <cell r="R753">
            <v>2948</v>
          </cell>
        </row>
        <row r="754">
          <cell r="A754">
            <v>1008713</v>
          </cell>
          <cell r="B754" t="str">
            <v>Uponor Q&amp;E PPSU T 32-40-32</v>
          </cell>
          <cell r="C754">
            <v>4223</v>
          </cell>
          <cell r="D754" t="str">
            <v>db</v>
          </cell>
          <cell r="E754" t="str">
            <v/>
          </cell>
          <cell r="F754">
            <v>1</v>
          </cell>
          <cell r="G754">
            <v>1</v>
          </cell>
          <cell r="H754" t="str">
            <v>PE-Xa</v>
          </cell>
          <cell r="I754" t="str">
            <v>Idom</v>
          </cell>
          <cell r="J754" t="str">
            <v>T</v>
          </cell>
          <cell r="K754"/>
          <cell r="L754">
            <v>3.41</v>
          </cell>
          <cell r="M754">
            <v>0.58496430046063796</v>
          </cell>
          <cell r="N754" t="str">
            <v>PL</v>
          </cell>
          <cell r="O754">
            <v>31.5859190856</v>
          </cell>
          <cell r="P754"/>
          <cell r="Q754"/>
          <cell r="R754">
            <v>4223</v>
          </cell>
        </row>
        <row r="755">
          <cell r="A755">
            <v>1008707</v>
          </cell>
          <cell r="B755" t="str">
            <v>Uponor Q&amp;E PPSU T 40-20-32</v>
          </cell>
          <cell r="C755">
            <v>4202</v>
          </cell>
          <cell r="D755" t="str">
            <v>db</v>
          </cell>
          <cell r="E755" t="str">
            <v/>
          </cell>
          <cell r="F755">
            <v>1</v>
          </cell>
          <cell r="G755">
            <v>1</v>
          </cell>
          <cell r="H755" t="str">
            <v>PE-Xa</v>
          </cell>
          <cell r="I755" t="str">
            <v>Idom</v>
          </cell>
          <cell r="J755" t="str">
            <v>T</v>
          </cell>
          <cell r="K755"/>
          <cell r="L755">
            <v>2.65</v>
          </cell>
          <cell r="M755">
            <v>0.67585301778094609</v>
          </cell>
          <cell r="N755" t="str">
            <v>PL</v>
          </cell>
          <cell r="O755">
            <v>0</v>
          </cell>
          <cell r="P755"/>
          <cell r="Q755"/>
          <cell r="R755">
            <v>4202</v>
          </cell>
        </row>
        <row r="756">
          <cell r="A756">
            <v>1008694</v>
          </cell>
          <cell r="B756" t="str">
            <v>Uponor Q&amp;E PPSU T 40-20-40</v>
          </cell>
          <cell r="C756">
            <v>4266</v>
          </cell>
          <cell r="D756" t="str">
            <v>db</v>
          </cell>
          <cell r="E756" t="str">
            <v/>
          </cell>
          <cell r="F756">
            <v>1</v>
          </cell>
          <cell r="G756">
            <v>1</v>
          </cell>
          <cell r="H756" t="str">
            <v>PE-Xa</v>
          </cell>
          <cell r="I756" t="str">
            <v>Idom</v>
          </cell>
          <cell r="J756" t="str">
            <v>T</v>
          </cell>
          <cell r="K756"/>
          <cell r="L756">
            <v>2.77</v>
          </cell>
          <cell r="M756">
            <v>0.66625783815708528</v>
          </cell>
          <cell r="N756" t="str">
            <v>PL</v>
          </cell>
          <cell r="O756">
            <v>0</v>
          </cell>
          <cell r="P756"/>
          <cell r="Q756"/>
          <cell r="R756">
            <v>4266</v>
          </cell>
        </row>
        <row r="757">
          <cell r="A757">
            <v>1008708</v>
          </cell>
          <cell r="B757" t="str">
            <v>Uponor Q&amp;E PPSU T 40-25-32</v>
          </cell>
          <cell r="C757">
            <v>4507</v>
          </cell>
          <cell r="D757" t="str">
            <v>db</v>
          </cell>
          <cell r="E757" t="str">
            <v/>
          </cell>
          <cell r="F757">
            <v>1</v>
          </cell>
          <cell r="G757">
            <v>1</v>
          </cell>
          <cell r="H757" t="str">
            <v>PE-Xa</v>
          </cell>
          <cell r="I757" t="str">
            <v>Idom</v>
          </cell>
          <cell r="J757" t="str">
            <v>T</v>
          </cell>
          <cell r="K757"/>
          <cell r="L757">
            <v>2.89</v>
          </cell>
          <cell r="M757">
            <v>0.67041879175520658</v>
          </cell>
          <cell r="N757" t="str">
            <v>PL</v>
          </cell>
          <cell r="O757">
            <v>0</v>
          </cell>
          <cell r="P757"/>
          <cell r="Q757"/>
          <cell r="R757">
            <v>4507</v>
          </cell>
        </row>
        <row r="758">
          <cell r="A758">
            <v>1008695</v>
          </cell>
          <cell r="B758" t="str">
            <v>Uponor Q&amp;E PPSU T 40-25-40</v>
          </cell>
          <cell r="C758">
            <v>4685</v>
          </cell>
          <cell r="D758" t="str">
            <v>db</v>
          </cell>
          <cell r="E758" t="str">
            <v/>
          </cell>
          <cell r="F758">
            <v>1</v>
          </cell>
          <cell r="G758">
            <v>1</v>
          </cell>
          <cell r="H758" t="str">
            <v>PE-Xa</v>
          </cell>
          <cell r="I758" t="str">
            <v>Idom</v>
          </cell>
          <cell r="J758" t="str">
            <v>T</v>
          </cell>
          <cell r="K758"/>
          <cell r="L758">
            <v>2.96</v>
          </cell>
          <cell r="M758">
            <v>0.67526113182722747</v>
          </cell>
          <cell r="N758" t="str">
            <v>PL</v>
          </cell>
          <cell r="O758">
            <v>-12.158875807478401</v>
          </cell>
          <cell r="P758"/>
          <cell r="Q758"/>
          <cell r="R758">
            <v>4685</v>
          </cell>
        </row>
        <row r="759">
          <cell r="A759">
            <v>1008709</v>
          </cell>
          <cell r="B759" t="str">
            <v>Uponor Q&amp;E PPSU T 40-32-32</v>
          </cell>
          <cell r="C759">
            <v>4806</v>
          </cell>
          <cell r="D759" t="str">
            <v>db</v>
          </cell>
          <cell r="E759" t="str">
            <v/>
          </cell>
          <cell r="F759">
            <v>1</v>
          </cell>
          <cell r="G759">
            <v>1</v>
          </cell>
          <cell r="H759" t="str">
            <v>PE-Xa</v>
          </cell>
          <cell r="I759" t="str">
            <v>Idom</v>
          </cell>
          <cell r="J759" t="str">
            <v>T</v>
          </cell>
          <cell r="K759"/>
          <cell r="L759">
            <v>3</v>
          </cell>
          <cell r="M759">
            <v>0.67915915970968732</v>
          </cell>
          <cell r="N759" t="str">
            <v>PL</v>
          </cell>
          <cell r="O759">
            <v>0</v>
          </cell>
          <cell r="P759"/>
          <cell r="Q759"/>
          <cell r="R759">
            <v>4806</v>
          </cell>
        </row>
        <row r="760">
          <cell r="A760">
            <v>1008696</v>
          </cell>
          <cell r="B760" t="str">
            <v>Uponor Q&amp;E PPSU T 40-32-40</v>
          </cell>
          <cell r="C760">
            <v>5803</v>
          </cell>
          <cell r="D760" t="str">
            <v>db</v>
          </cell>
          <cell r="E760" t="str">
            <v/>
          </cell>
          <cell r="F760">
            <v>1</v>
          </cell>
          <cell r="G760">
            <v>1</v>
          </cell>
          <cell r="H760" t="str">
            <v>PE-Xa</v>
          </cell>
          <cell r="I760" t="str">
            <v>Idom</v>
          </cell>
          <cell r="J760" t="str">
            <v>T</v>
          </cell>
          <cell r="K760"/>
          <cell r="L760">
            <v>3.32</v>
          </cell>
          <cell r="M760">
            <v>0.70593883735969865</v>
          </cell>
          <cell r="N760" t="str">
            <v>PL</v>
          </cell>
          <cell r="O760">
            <v>5.5473278616000012</v>
          </cell>
          <cell r="P760"/>
          <cell r="Q760"/>
          <cell r="R760">
            <v>5803</v>
          </cell>
        </row>
        <row r="761">
          <cell r="A761">
            <v>1042876</v>
          </cell>
          <cell r="B761" t="str">
            <v>Uponor Q&amp;E PPSU T 50-25-40</v>
          </cell>
          <cell r="C761">
            <v>12536</v>
          </cell>
          <cell r="D761" t="str">
            <v>db</v>
          </cell>
          <cell r="E761" t="str">
            <v/>
          </cell>
          <cell r="F761">
            <v>1</v>
          </cell>
          <cell r="G761">
            <v>1</v>
          </cell>
          <cell r="H761" t="str">
            <v>PE-Xa</v>
          </cell>
          <cell r="I761" t="str">
            <v>Idom</v>
          </cell>
          <cell r="J761" t="str">
            <v>T</v>
          </cell>
          <cell r="K761"/>
          <cell r="L761">
            <v>6</v>
          </cell>
          <cell r="M761">
            <v>0.7539947226491317</v>
          </cell>
          <cell r="N761" t="str">
            <v>PL</v>
          </cell>
          <cell r="O761">
            <v>0</v>
          </cell>
          <cell r="P761"/>
          <cell r="Q761"/>
          <cell r="R761">
            <v>12536</v>
          </cell>
        </row>
        <row r="762">
          <cell r="A762">
            <v>1042864</v>
          </cell>
          <cell r="B762" t="str">
            <v>Uponor Q&amp;E PPSU T 50-25-50</v>
          </cell>
          <cell r="C762">
            <v>10161</v>
          </cell>
          <cell r="D762" t="str">
            <v>db</v>
          </cell>
          <cell r="E762" t="str">
            <v/>
          </cell>
          <cell r="F762">
            <v>1</v>
          </cell>
          <cell r="G762">
            <v>1</v>
          </cell>
          <cell r="H762" t="str">
            <v>PE-Xa</v>
          </cell>
          <cell r="I762" t="str">
            <v>Idom</v>
          </cell>
          <cell r="J762" t="str">
            <v>T</v>
          </cell>
          <cell r="K762"/>
          <cell r="L762">
            <v>6.33</v>
          </cell>
          <cell r="M762">
            <v>0.6798014097531383</v>
          </cell>
          <cell r="N762" t="str">
            <v>PL</v>
          </cell>
          <cell r="O762">
            <v>0</v>
          </cell>
          <cell r="P762"/>
          <cell r="Q762"/>
          <cell r="R762">
            <v>10161</v>
          </cell>
        </row>
        <row r="763">
          <cell r="A763">
            <v>1042863</v>
          </cell>
          <cell r="B763" t="str">
            <v>Uponor Q&amp;E PPSU T 50-32-50</v>
          </cell>
          <cell r="C763">
            <v>10352</v>
          </cell>
          <cell r="D763" t="str">
            <v>db</v>
          </cell>
          <cell r="E763" t="str">
            <v/>
          </cell>
          <cell r="F763">
            <v>1</v>
          </cell>
          <cell r="G763">
            <v>1</v>
          </cell>
          <cell r="H763" t="str">
            <v>PE-Xa</v>
          </cell>
          <cell r="I763" t="str">
            <v>Idom</v>
          </cell>
          <cell r="J763" t="str">
            <v>T</v>
          </cell>
          <cell r="K763"/>
          <cell r="L763">
            <v>6.55</v>
          </cell>
          <cell r="M763">
            <v>0.67478602963192813</v>
          </cell>
          <cell r="N763" t="str">
            <v>PL</v>
          </cell>
          <cell r="O763">
            <v>0</v>
          </cell>
          <cell r="P763"/>
          <cell r="Q763"/>
          <cell r="R763">
            <v>10352</v>
          </cell>
        </row>
        <row r="764">
          <cell r="A764">
            <v>1042862</v>
          </cell>
          <cell r="B764" t="str">
            <v>Uponor Q&amp;E PPSU T 50-40-40</v>
          </cell>
          <cell r="C764">
            <v>10595</v>
          </cell>
          <cell r="D764" t="str">
            <v>db</v>
          </cell>
          <cell r="E764" t="str">
            <v/>
          </cell>
          <cell r="F764">
            <v>1</v>
          </cell>
          <cell r="G764">
            <v>1</v>
          </cell>
          <cell r="H764" t="str">
            <v>PE-Xa</v>
          </cell>
          <cell r="I764" t="str">
            <v>Idom</v>
          </cell>
          <cell r="J764" t="str">
            <v>T</v>
          </cell>
          <cell r="K764"/>
          <cell r="L764">
            <v>6.23</v>
          </cell>
          <cell r="M764">
            <v>0.69776883691516245</v>
          </cell>
          <cell r="N764" t="str">
            <v>PL</v>
          </cell>
          <cell r="O764">
            <v>0</v>
          </cell>
          <cell r="P764"/>
          <cell r="Q764"/>
          <cell r="R764">
            <v>10595</v>
          </cell>
        </row>
        <row r="765">
          <cell r="A765">
            <v>1042875</v>
          </cell>
          <cell r="B765" t="str">
            <v>Uponor Q&amp;E PPSU T 50-40-50</v>
          </cell>
          <cell r="C765">
            <v>11475</v>
          </cell>
          <cell r="D765" t="str">
            <v>db</v>
          </cell>
          <cell r="E765" t="str">
            <v/>
          </cell>
          <cell r="F765">
            <v>1</v>
          </cell>
          <cell r="G765">
            <v>1</v>
          </cell>
          <cell r="H765" t="str">
            <v>PE-Xa</v>
          </cell>
          <cell r="I765" t="str">
            <v>Idom</v>
          </cell>
          <cell r="J765" t="str">
            <v>T</v>
          </cell>
          <cell r="K765"/>
          <cell r="L765">
            <v>7.26</v>
          </cell>
          <cell r="M765">
            <v>0.67481082267422332</v>
          </cell>
          <cell r="N765" t="str">
            <v>PL</v>
          </cell>
          <cell r="O765">
            <v>0</v>
          </cell>
          <cell r="P765"/>
          <cell r="Q765"/>
          <cell r="R765">
            <v>11475</v>
          </cell>
        </row>
        <row r="766">
          <cell r="A766">
            <v>1042871</v>
          </cell>
          <cell r="B766" t="str">
            <v>Uponor Q&amp;E PPSU T 63-25-50</v>
          </cell>
          <cell r="C766">
            <v>17149</v>
          </cell>
          <cell r="D766" t="str">
            <v>db</v>
          </cell>
          <cell r="E766" t="str">
            <v/>
          </cell>
          <cell r="F766">
            <v>1</v>
          </cell>
          <cell r="G766">
            <v>1</v>
          </cell>
          <cell r="H766" t="str">
            <v>PE-Xa</v>
          </cell>
          <cell r="I766" t="str">
            <v>Idom</v>
          </cell>
          <cell r="J766" t="str">
            <v>T</v>
          </cell>
          <cell r="K766"/>
          <cell r="L766">
            <v>10.84</v>
          </cell>
          <cell r="M766">
            <v>0.67510529107162653</v>
          </cell>
          <cell r="N766" t="str">
            <v>PL</v>
          </cell>
          <cell r="O766">
            <v>0</v>
          </cell>
          <cell r="P766"/>
          <cell r="Q766"/>
          <cell r="R766">
            <v>17149</v>
          </cell>
        </row>
        <row r="767">
          <cell r="A767">
            <v>1042873</v>
          </cell>
          <cell r="B767" t="str">
            <v>Uponor Q&amp;E PPSU T 63-25-63</v>
          </cell>
          <cell r="C767">
            <v>16522</v>
          </cell>
          <cell r="D767" t="str">
            <v>db</v>
          </cell>
          <cell r="E767" t="str">
            <v/>
          </cell>
          <cell r="F767">
            <v>1</v>
          </cell>
          <cell r="G767">
            <v>1</v>
          </cell>
          <cell r="H767" t="str">
            <v>PE-Xa</v>
          </cell>
          <cell r="I767" t="str">
            <v>Idom</v>
          </cell>
          <cell r="J767" t="str">
            <v>T</v>
          </cell>
          <cell r="K767"/>
          <cell r="L767">
            <v>10.37</v>
          </cell>
          <cell r="M767">
            <v>0.67739707897806023</v>
          </cell>
          <cell r="N767" t="str">
            <v>PL</v>
          </cell>
          <cell r="O767">
            <v>0</v>
          </cell>
          <cell r="P767"/>
          <cell r="Q767"/>
          <cell r="R767">
            <v>16522</v>
          </cell>
        </row>
        <row r="768">
          <cell r="A768">
            <v>1042870</v>
          </cell>
          <cell r="B768" t="str">
            <v>Uponor Q&amp;E PPSU T 63-32-63</v>
          </cell>
          <cell r="C768">
            <v>17029</v>
          </cell>
          <cell r="D768" t="str">
            <v>db</v>
          </cell>
          <cell r="E768" t="str">
            <v/>
          </cell>
          <cell r="F768">
            <v>1</v>
          </cell>
          <cell r="G768">
            <v>1</v>
          </cell>
          <cell r="H768" t="str">
            <v>PE-Xa</v>
          </cell>
          <cell r="I768" t="str">
            <v>Idom</v>
          </cell>
          <cell r="J768" t="str">
            <v>T</v>
          </cell>
          <cell r="K768"/>
          <cell r="L768">
            <v>10.7</v>
          </cell>
          <cell r="M768">
            <v>0.67704144813245848</v>
          </cell>
          <cell r="N768" t="str">
            <v>PL</v>
          </cell>
          <cell r="O768">
            <v>0</v>
          </cell>
          <cell r="P768"/>
          <cell r="Q768"/>
          <cell r="R768">
            <v>17029</v>
          </cell>
        </row>
        <row r="769">
          <cell r="A769">
            <v>1042869</v>
          </cell>
          <cell r="B769" t="str">
            <v>Uponor Q&amp;E PPSU T 63-40-40</v>
          </cell>
          <cell r="C769">
            <v>17300</v>
          </cell>
          <cell r="D769" t="str">
            <v>db</v>
          </cell>
          <cell r="E769" t="str">
            <v/>
          </cell>
          <cell r="F769">
            <v>1</v>
          </cell>
          <cell r="G769">
            <v>1</v>
          </cell>
          <cell r="H769" t="str">
            <v>PE-Xa</v>
          </cell>
          <cell r="I769" t="str">
            <v>Idom</v>
          </cell>
          <cell r="J769" t="str">
            <v>T</v>
          </cell>
          <cell r="K769"/>
          <cell r="L769">
            <v>10.24</v>
          </cell>
          <cell r="M769">
            <v>0.69576721689447241</v>
          </cell>
          <cell r="N769" t="str">
            <v>PL</v>
          </cell>
          <cell r="O769">
            <v>0</v>
          </cell>
          <cell r="P769"/>
          <cell r="Q769"/>
          <cell r="R769">
            <v>17300</v>
          </cell>
        </row>
        <row r="770">
          <cell r="A770">
            <v>1042872</v>
          </cell>
          <cell r="B770" t="str">
            <v>Uponor Q&amp;E PPSU T 63-40-63</v>
          </cell>
          <cell r="C770">
            <v>18577</v>
          </cell>
          <cell r="D770" t="str">
            <v>db</v>
          </cell>
          <cell r="E770" t="str">
            <v/>
          </cell>
          <cell r="F770">
            <v>1</v>
          </cell>
          <cell r="G770">
            <v>1</v>
          </cell>
          <cell r="H770" t="str">
            <v>PE-Xa</v>
          </cell>
          <cell r="I770" t="str">
            <v>Idom</v>
          </cell>
          <cell r="J770" t="str">
            <v>T</v>
          </cell>
          <cell r="K770"/>
          <cell r="L770">
            <v>11.15</v>
          </cell>
          <cell r="M770">
            <v>0.69150264620134294</v>
          </cell>
          <cell r="N770" t="str">
            <v>PL</v>
          </cell>
          <cell r="O770">
            <v>0</v>
          </cell>
          <cell r="P770"/>
          <cell r="Q770"/>
          <cell r="R770">
            <v>18577</v>
          </cell>
        </row>
        <row r="771">
          <cell r="A771">
            <v>1042874</v>
          </cell>
          <cell r="B771" t="str">
            <v>Uponor Q&amp;E PPSU T 63-50-63</v>
          </cell>
          <cell r="C771">
            <v>18285</v>
          </cell>
          <cell r="D771" t="str">
            <v>db</v>
          </cell>
          <cell r="E771" t="str">
            <v/>
          </cell>
          <cell r="F771">
            <v>1</v>
          </cell>
          <cell r="G771">
            <v>1</v>
          </cell>
          <cell r="H771" t="str">
            <v>PE-Xa</v>
          </cell>
          <cell r="I771" t="str">
            <v>Idom</v>
          </cell>
          <cell r="J771" t="str">
            <v>T</v>
          </cell>
          <cell r="K771"/>
          <cell r="L771">
            <v>13.07</v>
          </cell>
          <cell r="M771">
            <v>0.63260539066359267</v>
          </cell>
          <cell r="N771" t="str">
            <v>PL</v>
          </cell>
          <cell r="O771">
            <v>64.520146901231996</v>
          </cell>
          <cell r="P771"/>
          <cell r="Q771"/>
          <cell r="R771">
            <v>18285</v>
          </cell>
        </row>
        <row r="772">
          <cell r="A772">
            <v>1042868</v>
          </cell>
          <cell r="B772" t="str">
            <v>Uponor Q&amp;E PPSU T 63-50-50</v>
          </cell>
          <cell r="C772">
            <v>18221</v>
          </cell>
          <cell r="D772" t="str">
            <v>db</v>
          </cell>
          <cell r="E772" t="str">
            <v/>
          </cell>
          <cell r="F772">
            <v>1</v>
          </cell>
          <cell r="G772">
            <v>1</v>
          </cell>
          <cell r="H772" t="str">
            <v>PE-Xa</v>
          </cell>
          <cell r="I772" t="str">
            <v>Idom</v>
          </cell>
          <cell r="J772" t="str">
            <v>T</v>
          </cell>
          <cell r="K772"/>
          <cell r="L772">
            <v>11.29</v>
          </cell>
          <cell r="M772">
            <v>0.68152606743987909</v>
          </cell>
          <cell r="N772" t="str">
            <v>PL</v>
          </cell>
          <cell r="O772">
            <v>0</v>
          </cell>
          <cell r="P772"/>
          <cell r="Q772"/>
          <cell r="R772">
            <v>18221</v>
          </cell>
        </row>
        <row r="773">
          <cell r="A773">
            <v>1085081</v>
          </cell>
          <cell r="B773" t="str">
            <v>Uponor Q&amp;E PPSU T 75-75-75</v>
          </cell>
          <cell r="C773">
            <v>30816</v>
          </cell>
          <cell r="D773" t="str">
            <v>db</v>
          </cell>
          <cell r="E773" t="str">
            <v/>
          </cell>
          <cell r="F773">
            <v>1</v>
          </cell>
          <cell r="G773">
            <v>1</v>
          </cell>
          <cell r="H773" t="str">
            <v>PE-Xa</v>
          </cell>
          <cell r="I773" t="str">
            <v>Idom</v>
          </cell>
          <cell r="J773" t="str">
            <v>T</v>
          </cell>
          <cell r="K773"/>
          <cell r="L773">
            <v>17.93</v>
          </cell>
          <cell r="M773">
            <v>0.70094147914131288</v>
          </cell>
          <cell r="N773" t="str">
            <v>PL</v>
          </cell>
          <cell r="O773">
            <v>0</v>
          </cell>
          <cell r="P773"/>
          <cell r="Q773"/>
          <cell r="R773">
            <v>30816</v>
          </cell>
        </row>
        <row r="774">
          <cell r="A774">
            <v>1085082</v>
          </cell>
          <cell r="B774" t="str">
            <v>Uponor Q&amp;E PPSU T 75-40-75</v>
          </cell>
          <cell r="C774">
            <v>51829</v>
          </cell>
          <cell r="D774" t="str">
            <v>db</v>
          </cell>
          <cell r="E774" t="str">
            <v/>
          </cell>
          <cell r="F774">
            <v>1</v>
          </cell>
          <cell r="G774">
            <v>1</v>
          </cell>
          <cell r="H774" t="str">
            <v>PE-Xa</v>
          </cell>
          <cell r="I774" t="str">
            <v>Idom</v>
          </cell>
          <cell r="J774" t="str">
            <v>T</v>
          </cell>
          <cell r="K774"/>
          <cell r="L774">
            <v>30.76</v>
          </cell>
          <cell r="M774">
            <v>0.69495377251687884</v>
          </cell>
          <cell r="N774" t="str">
            <v>PL</v>
          </cell>
          <cell r="O774">
            <v>0</v>
          </cell>
          <cell r="P774"/>
          <cell r="Q774"/>
          <cell r="R774">
            <v>51829</v>
          </cell>
        </row>
        <row r="775">
          <cell r="A775">
            <v>1085083</v>
          </cell>
          <cell r="B775" t="str">
            <v>Uponor Q&amp;E PPSU T 75-25-75</v>
          </cell>
          <cell r="C775">
            <v>48252</v>
          </cell>
          <cell r="D775" t="str">
            <v>db</v>
          </cell>
          <cell r="E775" t="str">
            <v/>
          </cell>
          <cell r="F775">
            <v>1</v>
          </cell>
          <cell r="G775">
            <v>1</v>
          </cell>
          <cell r="H775" t="str">
            <v>PE-Xa</v>
          </cell>
          <cell r="I775" t="str">
            <v>Idom</v>
          </cell>
          <cell r="J775" t="str">
            <v>T</v>
          </cell>
          <cell r="K775"/>
          <cell r="L775">
            <v>28.14</v>
          </cell>
          <cell r="M775">
            <v>0.70024879972389587</v>
          </cell>
          <cell r="N775" t="str">
            <v>PL</v>
          </cell>
          <cell r="O775">
            <v>0</v>
          </cell>
          <cell r="P775"/>
          <cell r="Q775"/>
          <cell r="R775">
            <v>48252</v>
          </cell>
        </row>
        <row r="776">
          <cell r="A776">
            <v>1063934</v>
          </cell>
          <cell r="B776" t="str">
            <v>Uponor Q&amp;E réz szűkítő 40-20</v>
          </cell>
          <cell r="C776">
            <v>9452</v>
          </cell>
          <cell r="D776" t="str">
            <v>db</v>
          </cell>
          <cell r="E776" t="str">
            <v/>
          </cell>
          <cell r="F776">
            <v>1</v>
          </cell>
          <cell r="G776">
            <v>1</v>
          </cell>
          <cell r="H776" t="str">
            <v>PE-Xa</v>
          </cell>
          <cell r="I776" t="str">
            <v>Idom</v>
          </cell>
          <cell r="J776" t="str">
            <v>Szűkítő</v>
          </cell>
          <cell r="K776"/>
          <cell r="L776">
            <v>6.71</v>
          </cell>
          <cell r="M776">
            <v>0.63511923979755691</v>
          </cell>
          <cell r="N776" t="str">
            <v>NA</v>
          </cell>
          <cell r="O776">
            <v>0</v>
          </cell>
          <cell r="P776"/>
          <cell r="Q776"/>
          <cell r="R776">
            <v>9452</v>
          </cell>
        </row>
        <row r="777">
          <cell r="A777">
            <v>1023003</v>
          </cell>
          <cell r="B777" t="str">
            <v>Uponor Q&amp;E csatlakozó réz 16-1/2"km</v>
          </cell>
          <cell r="C777">
            <v>1156</v>
          </cell>
          <cell r="D777" t="str">
            <v>db</v>
          </cell>
          <cell r="E777" t="str">
            <v/>
          </cell>
          <cell r="F777">
            <v>5</v>
          </cell>
          <cell r="G777">
            <v>5</v>
          </cell>
          <cell r="H777" t="str">
            <v>PE-Xa</v>
          </cell>
          <cell r="I777" t="str">
            <v>Idom</v>
          </cell>
          <cell r="J777" t="str">
            <v>Menetvég</v>
          </cell>
          <cell r="K777"/>
          <cell r="L777">
            <v>0.75</v>
          </cell>
          <cell r="M777">
            <v>0.66653090864289732</v>
          </cell>
          <cell r="N777" t="str">
            <v>PL</v>
          </cell>
          <cell r="O777">
            <v>79.037269770712001</v>
          </cell>
          <cell r="P777"/>
          <cell r="Q777"/>
          <cell r="R777">
            <v>1156</v>
          </cell>
        </row>
        <row r="778">
          <cell r="A778">
            <v>1023004</v>
          </cell>
          <cell r="B778" t="str">
            <v>Uponor Q&amp;E csatlakozó réz 16-3/4"km</v>
          </cell>
          <cell r="C778">
            <v>4188</v>
          </cell>
          <cell r="D778" t="str">
            <v>db</v>
          </cell>
          <cell r="E778" t="str">
            <v/>
          </cell>
          <cell r="F778">
            <v>5</v>
          </cell>
          <cell r="G778">
            <v>5</v>
          </cell>
          <cell r="H778" t="str">
            <v>PE-Xa</v>
          </cell>
          <cell r="I778" t="str">
            <v>Idom</v>
          </cell>
          <cell r="J778" t="str">
            <v>Menetvég</v>
          </cell>
          <cell r="K778"/>
          <cell r="L778">
            <v>1.93</v>
          </cell>
          <cell r="M778">
            <v>0.76313396359598706</v>
          </cell>
          <cell r="N778" t="str">
            <v>PL</v>
          </cell>
          <cell r="O778">
            <v>31.600615645104</v>
          </cell>
          <cell r="P778"/>
          <cell r="Q778"/>
          <cell r="R778">
            <v>4188</v>
          </cell>
        </row>
        <row r="779">
          <cell r="A779">
            <v>1023005</v>
          </cell>
          <cell r="B779" t="str">
            <v>Uponor Q&amp;E csatlakozó réz 20-1/2"km</v>
          </cell>
          <cell r="C779">
            <v>2133</v>
          </cell>
          <cell r="D779" t="str">
            <v>db</v>
          </cell>
          <cell r="E779" t="str">
            <v/>
          </cell>
          <cell r="F779">
            <v>5</v>
          </cell>
          <cell r="G779">
            <v>5</v>
          </cell>
          <cell r="H779" t="str">
            <v>PE-Xa</v>
          </cell>
          <cell r="I779" t="str">
            <v>Idom</v>
          </cell>
          <cell r="J779" t="str">
            <v>Menetvég</v>
          </cell>
          <cell r="K779"/>
          <cell r="L779">
            <v>1.5</v>
          </cell>
          <cell r="M779">
            <v>0.63854639511597688</v>
          </cell>
          <cell r="N779" t="str">
            <v>PL</v>
          </cell>
          <cell r="O779">
            <v>189.80177448376318</v>
          </cell>
          <cell r="P779"/>
          <cell r="Q779"/>
          <cell r="R779">
            <v>2133</v>
          </cell>
        </row>
        <row r="780">
          <cell r="A780">
            <v>1023006</v>
          </cell>
          <cell r="B780" t="str">
            <v>Uponor Q&amp;E csatlakozó réz 20-3/4"km</v>
          </cell>
          <cell r="C780">
            <v>2738</v>
          </cell>
          <cell r="D780" t="str">
            <v>db</v>
          </cell>
          <cell r="E780" t="str">
            <v/>
          </cell>
          <cell r="F780">
            <v>5</v>
          </cell>
          <cell r="G780">
            <v>5</v>
          </cell>
          <cell r="H780" t="str">
            <v>PE-Xa</v>
          </cell>
          <cell r="I780" t="str">
            <v>Idom</v>
          </cell>
          <cell r="J780" t="str">
            <v>Menetvég</v>
          </cell>
          <cell r="K780"/>
          <cell r="L780">
            <v>1.81</v>
          </cell>
          <cell r="M780">
            <v>0.66022041003557475</v>
          </cell>
          <cell r="N780" t="str">
            <v>PL</v>
          </cell>
          <cell r="O780">
            <v>1243.244769973732</v>
          </cell>
          <cell r="P780"/>
          <cell r="Q780"/>
          <cell r="R780">
            <v>2738</v>
          </cell>
        </row>
        <row r="781">
          <cell r="A781">
            <v>1023007</v>
          </cell>
          <cell r="B781" t="str">
            <v>Uponor Q&amp;E csatlakozó réz 25-3/4"km</v>
          </cell>
          <cell r="C781">
            <v>3254</v>
          </cell>
          <cell r="D781" t="str">
            <v>db</v>
          </cell>
          <cell r="E781" t="str">
            <v/>
          </cell>
          <cell r="F781">
            <v>5</v>
          </cell>
          <cell r="G781">
            <v>5</v>
          </cell>
          <cell r="H781" t="str">
            <v>PE-Xa</v>
          </cell>
          <cell r="I781" t="str">
            <v>Idom</v>
          </cell>
          <cell r="J781" t="str">
            <v>Menetvég</v>
          </cell>
          <cell r="K781"/>
          <cell r="L781">
            <v>2.4500000000000002</v>
          </cell>
          <cell r="M781">
            <v>0.61300915363999742</v>
          </cell>
          <cell r="N781" t="str">
            <v>PL</v>
          </cell>
          <cell r="O781">
            <v>29.626858868904002</v>
          </cell>
          <cell r="P781"/>
          <cell r="Q781"/>
          <cell r="R781">
            <v>3254</v>
          </cell>
        </row>
        <row r="782">
          <cell r="A782">
            <v>1023008</v>
          </cell>
          <cell r="B782" t="str">
            <v>Uponor Q&amp;E csatlakozó réz 25-1"km</v>
          </cell>
          <cell r="C782">
            <v>5488</v>
          </cell>
          <cell r="D782" t="str">
            <v>db</v>
          </cell>
          <cell r="E782" t="str">
            <v/>
          </cell>
          <cell r="F782">
            <v>5</v>
          </cell>
          <cell r="G782">
            <v>5</v>
          </cell>
          <cell r="H782" t="str">
            <v>PE-Xa</v>
          </cell>
          <cell r="I782" t="str">
            <v>Idom</v>
          </cell>
          <cell r="J782" t="str">
            <v>Menetvég</v>
          </cell>
          <cell r="K782"/>
          <cell r="L782">
            <v>3.47</v>
          </cell>
          <cell r="M782">
            <v>0.675011847535818</v>
          </cell>
          <cell r="N782" t="str">
            <v>PL</v>
          </cell>
          <cell r="O782">
            <v>215.95273082025602</v>
          </cell>
          <cell r="P782"/>
          <cell r="Q782"/>
          <cell r="R782">
            <v>5488</v>
          </cell>
        </row>
        <row r="783">
          <cell r="A783">
            <v>1047191</v>
          </cell>
          <cell r="B783" t="str">
            <v>Uponor Q&amp;E csatlakozó réz 32-1"km</v>
          </cell>
          <cell r="C783">
            <v>6082</v>
          </cell>
          <cell r="D783" t="str">
            <v>db</v>
          </cell>
          <cell r="E783" t="str">
            <v/>
          </cell>
          <cell r="F783">
            <v>2</v>
          </cell>
          <cell r="G783">
            <v>2</v>
          </cell>
          <cell r="H783" t="str">
            <v>PE-Xa</v>
          </cell>
          <cell r="I783" t="str">
            <v>Idom</v>
          </cell>
          <cell r="J783" t="str">
            <v>Menetvég</v>
          </cell>
          <cell r="K783"/>
          <cell r="L783">
            <v>3.29</v>
          </cell>
          <cell r="M783">
            <v>0.72196361130922126</v>
          </cell>
          <cell r="N783" t="str">
            <v>PL</v>
          </cell>
          <cell r="O783">
            <v>90.564154406879993</v>
          </cell>
          <cell r="P783"/>
          <cell r="Q783"/>
          <cell r="R783">
            <v>6082</v>
          </cell>
        </row>
        <row r="784">
          <cell r="A784">
            <v>1085077</v>
          </cell>
          <cell r="B784" t="str">
            <v>Uponor Q&amp;E csatlakozó réz 40-5/4"km</v>
          </cell>
          <cell r="C784">
            <v>18773</v>
          </cell>
          <cell r="D784" t="str">
            <v>db</v>
          </cell>
          <cell r="E784" t="str">
            <v/>
          </cell>
          <cell r="F784">
            <v>1</v>
          </cell>
          <cell r="G784">
            <v>1</v>
          </cell>
          <cell r="H784" t="str">
            <v>PE-Xa</v>
          </cell>
          <cell r="I784" t="str">
            <v>Idom</v>
          </cell>
          <cell r="J784" t="str">
            <v>Menetvég</v>
          </cell>
          <cell r="K784"/>
          <cell r="L784">
            <v>14.27</v>
          </cell>
          <cell r="M784">
            <v>0.60930086490756385</v>
          </cell>
          <cell r="N784" t="str">
            <v>PL</v>
          </cell>
          <cell r="O784">
            <v>57.65805665928</v>
          </cell>
          <cell r="P784"/>
          <cell r="Q784"/>
          <cell r="R784">
            <v>18773</v>
          </cell>
        </row>
        <row r="785">
          <cell r="A785">
            <v>1085076</v>
          </cell>
          <cell r="B785" t="str">
            <v>Uponor Q&amp;E csatlakozó réz 50-6/4"km</v>
          </cell>
          <cell r="C785">
            <v>28473</v>
          </cell>
          <cell r="D785" t="str">
            <v>db</v>
          </cell>
          <cell r="E785"/>
          <cell r="F785">
            <v>1</v>
          </cell>
          <cell r="G785">
            <v>1</v>
          </cell>
          <cell r="H785" t="str">
            <v>PE-Xa</v>
          </cell>
          <cell r="I785" t="str">
            <v>Idom</v>
          </cell>
          <cell r="J785" t="str">
            <v>Menetvég</v>
          </cell>
          <cell r="K785"/>
          <cell r="L785">
            <v>22</v>
          </cell>
          <cell r="M785">
            <v>0.60286184893787875</v>
          </cell>
          <cell r="N785" t="str">
            <v>PL</v>
          </cell>
          <cell r="O785">
            <v>349.63774721568001</v>
          </cell>
          <cell r="P785"/>
          <cell r="Q785"/>
          <cell r="R785">
            <v>28473</v>
          </cell>
        </row>
        <row r="786">
          <cell r="A786">
            <v>1047864</v>
          </cell>
          <cell r="B786" t="str">
            <v>Uponor Q&amp;E csatlakozó réz 50-6/4"km</v>
          </cell>
          <cell r="C786">
            <v>19655</v>
          </cell>
          <cell r="D786" t="str">
            <v>db</v>
          </cell>
          <cell r="E786" t="str">
            <v/>
          </cell>
          <cell r="F786">
            <v>1</v>
          </cell>
          <cell r="G786">
            <v>1</v>
          </cell>
          <cell r="H786" t="str">
            <v>PE-Xa</v>
          </cell>
          <cell r="I786" t="str">
            <v>Idom</v>
          </cell>
          <cell r="J786" t="str">
            <v>Menetvég</v>
          </cell>
          <cell r="K786"/>
          <cell r="L786">
            <v>12.57</v>
          </cell>
          <cell r="M786">
            <v>0.671288887375036</v>
          </cell>
          <cell r="N786" t="str">
            <v>MTO</v>
          </cell>
          <cell r="O786">
            <v>220.23755526080001</v>
          </cell>
          <cell r="P786"/>
          <cell r="Q786"/>
          <cell r="R786">
            <v>19655</v>
          </cell>
        </row>
        <row r="787">
          <cell r="A787">
            <v>1085075</v>
          </cell>
          <cell r="B787" t="str">
            <v>Uponor Q&amp;E csatlakozó réz 63-2"km</v>
          </cell>
          <cell r="C787">
            <v>31959</v>
          </cell>
          <cell r="D787" t="str">
            <v>db</v>
          </cell>
          <cell r="E787" t="str">
            <v/>
          </cell>
          <cell r="F787">
            <v>1</v>
          </cell>
          <cell r="G787">
            <v>1</v>
          </cell>
          <cell r="H787" t="str">
            <v>PE-Xa</v>
          </cell>
          <cell r="I787" t="str">
            <v>Idom</v>
          </cell>
          <cell r="J787" t="str">
            <v>Menetvég</v>
          </cell>
          <cell r="K787"/>
          <cell r="L787">
            <v>28.9</v>
          </cell>
          <cell r="M787">
            <v>0.5352099547672694</v>
          </cell>
          <cell r="N787" t="str">
            <v>PL</v>
          </cell>
          <cell r="O787">
            <v>0</v>
          </cell>
          <cell r="P787"/>
          <cell r="Q787"/>
          <cell r="R787">
            <v>31959</v>
          </cell>
        </row>
        <row r="788">
          <cell r="A788">
            <v>1085074</v>
          </cell>
          <cell r="B788" t="str">
            <v>Uponor Q&amp;E csatlakozó réz 75-5/2"km</v>
          </cell>
          <cell r="C788">
            <v>67548</v>
          </cell>
          <cell r="D788" t="str">
            <v>db</v>
          </cell>
          <cell r="E788" t="str">
            <v/>
          </cell>
          <cell r="F788">
            <v>1</v>
          </cell>
          <cell r="G788">
            <v>1</v>
          </cell>
          <cell r="H788" t="str">
            <v>PE-Xa</v>
          </cell>
          <cell r="I788" t="str">
            <v>Idom</v>
          </cell>
          <cell r="J788" t="str">
            <v>Menetvég</v>
          </cell>
          <cell r="K788"/>
          <cell r="L788">
            <v>52.18</v>
          </cell>
          <cell r="M788">
            <v>0.60295133794856515</v>
          </cell>
          <cell r="N788" t="str">
            <v>PL</v>
          </cell>
          <cell r="O788">
            <v>0</v>
          </cell>
          <cell r="P788"/>
          <cell r="Q788"/>
          <cell r="R788">
            <v>67548</v>
          </cell>
        </row>
        <row r="789">
          <cell r="A789">
            <v>1008730</v>
          </cell>
          <cell r="B789" t="str">
            <v>Uponor Q&amp;E réz 32-1"km</v>
          </cell>
          <cell r="C789">
            <v>4813</v>
          </cell>
          <cell r="D789" t="str">
            <v>db</v>
          </cell>
          <cell r="E789" t="str">
            <v/>
          </cell>
          <cell r="F789">
            <v>1</v>
          </cell>
          <cell r="G789">
            <v>1</v>
          </cell>
          <cell r="H789" t="str">
            <v>PE-Xa</v>
          </cell>
          <cell r="I789" t="str">
            <v>Idom</v>
          </cell>
          <cell r="J789" t="str">
            <v>Menetvég</v>
          </cell>
          <cell r="K789"/>
          <cell r="L789">
            <v>3.2</v>
          </cell>
          <cell r="M789">
            <v>0.65826750806892598</v>
          </cell>
          <cell r="N789" t="str">
            <v>PL</v>
          </cell>
          <cell r="O789">
            <v>25.532878535072001</v>
          </cell>
          <cell r="P789"/>
          <cell r="Q789"/>
          <cell r="R789">
            <v>4813</v>
          </cell>
        </row>
        <row r="790">
          <cell r="A790">
            <v>1022290</v>
          </cell>
          <cell r="B790" t="str">
            <v>Uponor Q&amp;E réz 40-1"km</v>
          </cell>
          <cell r="C790">
            <v>14010</v>
          </cell>
          <cell r="D790" t="str">
            <v>db</v>
          </cell>
          <cell r="E790" t="str">
            <v/>
          </cell>
          <cell r="F790">
            <v>1</v>
          </cell>
          <cell r="G790">
            <v>1</v>
          </cell>
          <cell r="H790" t="str">
            <v>PE-Xa</v>
          </cell>
          <cell r="I790" t="str">
            <v>Idom</v>
          </cell>
          <cell r="J790" t="str">
            <v>Menetvég</v>
          </cell>
          <cell r="K790"/>
          <cell r="L790">
            <v>5.68</v>
          </cell>
          <cell r="M790">
            <v>0.79161696584553465</v>
          </cell>
          <cell r="N790" t="str">
            <v>PRO</v>
          </cell>
          <cell r="O790">
            <v>0</v>
          </cell>
          <cell r="P790"/>
          <cell r="Q790"/>
          <cell r="R790">
            <v>14010</v>
          </cell>
        </row>
        <row r="791">
          <cell r="A791">
            <v>1008732</v>
          </cell>
          <cell r="B791" t="str">
            <v>Uponor Q&amp;E réz 40-5/4"km</v>
          </cell>
          <cell r="C791">
            <v>9536</v>
          </cell>
          <cell r="D791" t="str">
            <v>db</v>
          </cell>
          <cell r="E791" t="str">
            <v/>
          </cell>
          <cell r="F791">
            <v>2</v>
          </cell>
          <cell r="G791">
            <v>2</v>
          </cell>
          <cell r="H791" t="str">
            <v>PE-Xa</v>
          </cell>
          <cell r="I791" t="str">
            <v>Idom</v>
          </cell>
          <cell r="J791" t="str">
            <v>Menetvég</v>
          </cell>
          <cell r="K791"/>
          <cell r="L791">
            <v>4.76</v>
          </cell>
          <cell r="M791">
            <v>0.74343768409704436</v>
          </cell>
          <cell r="N791" t="str">
            <v>PL</v>
          </cell>
          <cell r="O791">
            <v>0</v>
          </cell>
          <cell r="P791"/>
          <cell r="Q791"/>
          <cell r="R791">
            <v>9536</v>
          </cell>
        </row>
        <row r="792">
          <cell r="A792">
            <v>1008866</v>
          </cell>
          <cell r="B792" t="str">
            <v>Uponor Q&amp;E réz 50-5/4"km</v>
          </cell>
          <cell r="C792">
            <v>14827</v>
          </cell>
          <cell r="D792" t="str">
            <v>db</v>
          </cell>
          <cell r="E792" t="str">
            <v/>
          </cell>
          <cell r="F792">
            <v>1</v>
          </cell>
          <cell r="G792">
            <v>1</v>
          </cell>
          <cell r="H792" t="str">
            <v>PE-Xa</v>
          </cell>
          <cell r="I792" t="str">
            <v>Idom</v>
          </cell>
          <cell r="J792" t="str">
            <v>Menetvég</v>
          </cell>
          <cell r="K792"/>
          <cell r="L792">
            <v>9.16</v>
          </cell>
          <cell r="M792">
            <v>0.68246299592035198</v>
          </cell>
          <cell r="N792" t="str">
            <v>PL</v>
          </cell>
          <cell r="O792">
            <v>-341.32576615200003</v>
          </cell>
          <cell r="P792"/>
          <cell r="Q792"/>
          <cell r="R792">
            <v>14827</v>
          </cell>
        </row>
        <row r="793">
          <cell r="A793">
            <v>1008867</v>
          </cell>
          <cell r="B793" t="str">
            <v>Uponor Q&amp;E réz 63-2"km</v>
          </cell>
          <cell r="C793">
            <v>21266</v>
          </cell>
          <cell r="D793" t="str">
            <v>db</v>
          </cell>
          <cell r="E793" t="str">
            <v/>
          </cell>
          <cell r="F793">
            <v>1</v>
          </cell>
          <cell r="G793">
            <v>1</v>
          </cell>
          <cell r="H793" t="str">
            <v>PE-Xa</v>
          </cell>
          <cell r="I793" t="str">
            <v>Idom</v>
          </cell>
          <cell r="J793" t="str">
            <v>Menetvég</v>
          </cell>
          <cell r="K793"/>
          <cell r="L793">
            <v>16.2</v>
          </cell>
          <cell r="M793">
            <v>0.60845528902707091</v>
          </cell>
          <cell r="N793" t="str">
            <v>PL</v>
          </cell>
          <cell r="O793">
            <v>305.35217327999999</v>
          </cell>
          <cell r="P793"/>
          <cell r="Q793"/>
          <cell r="R793">
            <v>21266</v>
          </cell>
        </row>
        <row r="794">
          <cell r="A794">
            <v>1047021</v>
          </cell>
          <cell r="B794" t="str">
            <v>Uponor RS Q&amp;E 25-RS2</v>
          </cell>
          <cell r="C794">
            <v>9396</v>
          </cell>
          <cell r="D794" t="str">
            <v>db</v>
          </cell>
          <cell r="E794" t="str">
            <v/>
          </cell>
          <cell r="F794">
            <v>1</v>
          </cell>
          <cell r="G794">
            <v>1</v>
          </cell>
          <cell r="H794" t="str">
            <v>PE-Xa</v>
          </cell>
          <cell r="I794" t="str">
            <v>RS</v>
          </cell>
          <cell r="J794" t="str">
            <v>Csatlakozó</v>
          </cell>
          <cell r="K794"/>
          <cell r="L794">
            <v>9.3000000000000007</v>
          </cell>
          <cell r="M794">
            <v>0.49126443772357886</v>
          </cell>
          <cell r="N794" t="str">
            <v>NA</v>
          </cell>
          <cell r="O794">
            <v>0</v>
          </cell>
          <cell r="P794"/>
          <cell r="Q794"/>
          <cell r="R794">
            <v>9396</v>
          </cell>
        </row>
        <row r="795">
          <cell r="A795">
            <v>1047022</v>
          </cell>
          <cell r="B795" t="str">
            <v>Uponor RS Q&amp;E 32-RS2</v>
          </cell>
          <cell r="C795">
            <v>9639</v>
          </cell>
          <cell r="D795" t="str">
            <v>db</v>
          </cell>
          <cell r="E795" t="str">
            <v/>
          </cell>
          <cell r="F795">
            <v>1</v>
          </cell>
          <cell r="G795">
            <v>1</v>
          </cell>
          <cell r="H795" t="str">
            <v>PE-Xa</v>
          </cell>
          <cell r="I795" t="str">
            <v>RS</v>
          </cell>
          <cell r="J795" t="str">
            <v>Csatlakozó</v>
          </cell>
          <cell r="K795"/>
          <cell r="L795">
            <v>8.92</v>
          </cell>
          <cell r="M795">
            <v>0.52435270534141276</v>
          </cell>
          <cell r="N795" t="str">
            <v>NA</v>
          </cell>
          <cell r="O795">
            <v>0</v>
          </cell>
          <cell r="P795"/>
          <cell r="Q795"/>
          <cell r="R795">
            <v>9639</v>
          </cell>
        </row>
        <row r="796">
          <cell r="A796">
            <v>1023009</v>
          </cell>
          <cell r="B796" t="str">
            <v>Uponor Q&amp;E réz 16-1/2"bm</v>
          </cell>
          <cell r="C796">
            <v>1812</v>
          </cell>
          <cell r="D796" t="str">
            <v>db</v>
          </cell>
          <cell r="E796" t="str">
            <v/>
          </cell>
          <cell r="F796">
            <v>5</v>
          </cell>
          <cell r="G796">
            <v>5</v>
          </cell>
          <cell r="H796" t="str">
            <v>PE-Xa</v>
          </cell>
          <cell r="I796" t="str">
            <v>Idom</v>
          </cell>
          <cell r="J796" t="str">
            <v>Menetvég</v>
          </cell>
          <cell r="K796"/>
          <cell r="L796">
            <v>1.1599999999999999</v>
          </cell>
          <cell r="M796">
            <v>0.67095753293140525</v>
          </cell>
          <cell r="N796" t="str">
            <v>PL</v>
          </cell>
          <cell r="O796">
            <v>196.48556508066719</v>
          </cell>
          <cell r="P796"/>
          <cell r="Q796"/>
          <cell r="R796">
            <v>1812</v>
          </cell>
        </row>
        <row r="797">
          <cell r="A797">
            <v>1023010</v>
          </cell>
          <cell r="B797" t="str">
            <v>Uponor Q&amp;E réz 20-1/2"bm</v>
          </cell>
          <cell r="C797">
            <v>1830</v>
          </cell>
          <cell r="D797" t="str">
            <v>db</v>
          </cell>
          <cell r="E797" t="str">
            <v/>
          </cell>
          <cell r="F797">
            <v>5</v>
          </cell>
          <cell r="G797">
            <v>5</v>
          </cell>
          <cell r="H797" t="str">
            <v>PE-Xa</v>
          </cell>
          <cell r="I797" t="str">
            <v>Idom</v>
          </cell>
          <cell r="J797" t="str">
            <v>Menetvég</v>
          </cell>
          <cell r="K797"/>
          <cell r="L797">
            <v>1.06</v>
          </cell>
          <cell r="M797">
            <v>0.70228073895421539</v>
          </cell>
          <cell r="N797" t="str">
            <v>PL</v>
          </cell>
          <cell r="O797">
            <v>111.5094994032</v>
          </cell>
          <cell r="P797"/>
          <cell r="Q797"/>
          <cell r="R797">
            <v>1830</v>
          </cell>
        </row>
        <row r="798">
          <cell r="A798">
            <v>1023011</v>
          </cell>
          <cell r="B798" t="str">
            <v>Uponor Q&amp;E réz 20-3/4"bm</v>
          </cell>
          <cell r="C798">
            <v>2219</v>
          </cell>
          <cell r="D798" t="str">
            <v>db</v>
          </cell>
          <cell r="E798" t="str">
            <v/>
          </cell>
          <cell r="F798">
            <v>5</v>
          </cell>
          <cell r="G798">
            <v>5</v>
          </cell>
          <cell r="H798" t="str">
            <v>PE-Xa</v>
          </cell>
          <cell r="I798" t="str">
            <v>Idom</v>
          </cell>
          <cell r="J798" t="str">
            <v>Menetvég</v>
          </cell>
          <cell r="K798"/>
          <cell r="L798">
            <v>2.42</v>
          </cell>
          <cell r="M798">
            <v>0.43945533876922227</v>
          </cell>
          <cell r="N798" t="str">
            <v>PL</v>
          </cell>
          <cell r="O798">
            <v>37.660407741</v>
          </cell>
          <cell r="P798"/>
          <cell r="Q798"/>
          <cell r="R798">
            <v>2219</v>
          </cell>
        </row>
        <row r="799">
          <cell r="A799">
            <v>1023012</v>
          </cell>
          <cell r="B799" t="str">
            <v>Uponor Q&amp;E réz 25-3/4"bm</v>
          </cell>
          <cell r="C799">
            <v>2327</v>
          </cell>
          <cell r="D799" t="str">
            <v>db</v>
          </cell>
          <cell r="E799" t="str">
            <v/>
          </cell>
          <cell r="F799">
            <v>5</v>
          </cell>
          <cell r="G799">
            <v>5</v>
          </cell>
          <cell r="H799" t="str">
            <v>PE-Xa</v>
          </cell>
          <cell r="I799" t="str">
            <v>Idom</v>
          </cell>
          <cell r="J799" t="str">
            <v>Menetvég</v>
          </cell>
          <cell r="K799"/>
          <cell r="L799">
            <v>1.35</v>
          </cell>
          <cell r="M799">
            <v>0.70181242574307723</v>
          </cell>
          <cell r="N799" t="str">
            <v>PL</v>
          </cell>
          <cell r="O799">
            <v>0</v>
          </cell>
          <cell r="P799"/>
          <cell r="Q799"/>
          <cell r="R799">
            <v>2327</v>
          </cell>
        </row>
        <row r="800">
          <cell r="A800">
            <v>1023013</v>
          </cell>
          <cell r="B800" t="str">
            <v>Uponor Q&amp;E réz 25-1"bm</v>
          </cell>
          <cell r="C800">
            <v>4538</v>
          </cell>
          <cell r="D800" t="str">
            <v>db</v>
          </cell>
          <cell r="E800" t="str">
            <v/>
          </cell>
          <cell r="F800">
            <v>5</v>
          </cell>
          <cell r="G800">
            <v>5</v>
          </cell>
          <cell r="H800" t="str">
            <v>PE-Xa</v>
          </cell>
          <cell r="I800" t="str">
            <v>Idom</v>
          </cell>
          <cell r="J800" t="str">
            <v>Menetvég</v>
          </cell>
          <cell r="K800"/>
          <cell r="L800">
            <v>3.28</v>
          </cell>
          <cell r="M800">
            <v>0.62849769815868983</v>
          </cell>
          <cell r="N800" t="str">
            <v>PL</v>
          </cell>
          <cell r="O800">
            <v>29.571428542128</v>
          </cell>
          <cell r="P800"/>
          <cell r="Q800"/>
          <cell r="R800">
            <v>4538</v>
          </cell>
        </row>
        <row r="801">
          <cell r="A801">
            <v>1047866</v>
          </cell>
          <cell r="B801" t="str">
            <v>Uponor Q&amp;E réz 32-1"bm</v>
          </cell>
          <cell r="C801">
            <v>5409</v>
          </cell>
          <cell r="D801" t="str">
            <v>db</v>
          </cell>
          <cell r="E801" t="str">
            <v/>
          </cell>
          <cell r="F801">
            <v>1</v>
          </cell>
          <cell r="G801">
            <v>1</v>
          </cell>
          <cell r="H801" t="str">
            <v>PE-Xa</v>
          </cell>
          <cell r="I801" t="str">
            <v>Idom</v>
          </cell>
          <cell r="J801" t="str">
            <v>Menetvég</v>
          </cell>
          <cell r="K801"/>
          <cell r="L801">
            <v>2.65</v>
          </cell>
          <cell r="M801">
            <v>0.74818531719643844</v>
          </cell>
          <cell r="N801" t="str">
            <v>PL</v>
          </cell>
          <cell r="O801">
            <v>0</v>
          </cell>
          <cell r="P801"/>
          <cell r="Q801"/>
          <cell r="R801">
            <v>5409</v>
          </cell>
        </row>
        <row r="802">
          <cell r="A802">
            <v>1047867</v>
          </cell>
          <cell r="B802" t="str">
            <v>Uponor Q&amp;E réz 40-5/4"bm</v>
          </cell>
          <cell r="C802">
            <v>16130</v>
          </cell>
          <cell r="D802" t="str">
            <v>db</v>
          </cell>
          <cell r="E802" t="str">
            <v/>
          </cell>
          <cell r="F802">
            <v>1</v>
          </cell>
          <cell r="G802">
            <v>1</v>
          </cell>
          <cell r="H802" t="str">
            <v>PE-Xa</v>
          </cell>
          <cell r="I802" t="str">
            <v>Idom</v>
          </cell>
          <cell r="J802" t="str">
            <v>Menetvég</v>
          </cell>
          <cell r="K802"/>
          <cell r="L802">
            <v>10.23</v>
          </cell>
          <cell r="M802">
            <v>0.67401814770835844</v>
          </cell>
          <cell r="N802" t="str">
            <v>PL</v>
          </cell>
          <cell r="O802">
            <v>0</v>
          </cell>
          <cell r="P802"/>
          <cell r="Q802"/>
          <cell r="R802">
            <v>16130</v>
          </cell>
        </row>
        <row r="803">
          <cell r="A803">
            <v>1085078</v>
          </cell>
          <cell r="B803" t="str">
            <v>Uponor Q&amp;E réz 50-6/4"bm</v>
          </cell>
          <cell r="C803">
            <v>30191</v>
          </cell>
          <cell r="D803" t="str">
            <v>db</v>
          </cell>
          <cell r="E803" t="str">
            <v/>
          </cell>
          <cell r="F803">
            <v>1</v>
          </cell>
          <cell r="G803">
            <v>1</v>
          </cell>
          <cell r="H803" t="str">
            <v>PE-Xa</v>
          </cell>
          <cell r="I803" t="str">
            <v>Idom</v>
          </cell>
          <cell r="J803" t="str">
            <v>Menetvég</v>
          </cell>
          <cell r="K803"/>
          <cell r="L803">
            <v>24.92</v>
          </cell>
          <cell r="M803">
            <v>0.57574917387514768</v>
          </cell>
          <cell r="N803" t="str">
            <v>PRO</v>
          </cell>
          <cell r="O803">
            <v>0</v>
          </cell>
          <cell r="P803"/>
          <cell r="Q803"/>
          <cell r="R803">
            <v>30191</v>
          </cell>
        </row>
        <row r="804">
          <cell r="A804">
            <v>1023014</v>
          </cell>
          <cell r="B804" t="str">
            <v>Uponor Q&amp;E réz hollandis 16-1/2"bm</v>
          </cell>
          <cell r="C804">
            <v>1331</v>
          </cell>
          <cell r="D804" t="str">
            <v>db</v>
          </cell>
          <cell r="E804" t="str">
            <v/>
          </cell>
          <cell r="F804">
            <v>5</v>
          </cell>
          <cell r="G804">
            <v>5</v>
          </cell>
          <cell r="H804" t="str">
            <v>PE-Xa</v>
          </cell>
          <cell r="I804" t="str">
            <v>Idom</v>
          </cell>
          <cell r="J804" t="str">
            <v>Hollandi</v>
          </cell>
          <cell r="K804"/>
          <cell r="L804">
            <v>0.8</v>
          </cell>
          <cell r="M804">
            <v>0.69106715182865153</v>
          </cell>
          <cell r="N804" t="str">
            <v>PL</v>
          </cell>
          <cell r="O804">
            <v>0</v>
          </cell>
          <cell r="P804"/>
          <cell r="Q804"/>
          <cell r="R804">
            <v>1331</v>
          </cell>
        </row>
        <row r="805">
          <cell r="A805">
            <v>1023015</v>
          </cell>
          <cell r="B805" t="str">
            <v>Uponor Q&amp;E réz hollandis 20-1/2"bm</v>
          </cell>
          <cell r="C805">
            <v>1883</v>
          </cell>
          <cell r="D805" t="str">
            <v>db</v>
          </cell>
          <cell r="E805" t="str">
            <v/>
          </cell>
          <cell r="F805">
            <v>5</v>
          </cell>
          <cell r="G805">
            <v>5</v>
          </cell>
          <cell r="H805" t="str">
            <v>PE-Xa</v>
          </cell>
          <cell r="I805" t="str">
            <v>Idom</v>
          </cell>
          <cell r="J805" t="str">
            <v>Hollandi</v>
          </cell>
          <cell r="K805"/>
          <cell r="L805">
            <v>1.3</v>
          </cell>
          <cell r="M805">
            <v>0.64514968986266319</v>
          </cell>
          <cell r="N805" t="str">
            <v>PL</v>
          </cell>
          <cell r="O805">
            <v>0</v>
          </cell>
          <cell r="P805"/>
          <cell r="Q805"/>
          <cell r="R805">
            <v>1883</v>
          </cell>
        </row>
        <row r="806">
          <cell r="A806">
            <v>1023016</v>
          </cell>
          <cell r="B806" t="str">
            <v>Uponor Q&amp;E réz hollandis 20-3/4"bm</v>
          </cell>
          <cell r="C806">
            <v>1929</v>
          </cell>
          <cell r="D806" t="str">
            <v>db</v>
          </cell>
          <cell r="E806" t="str">
            <v/>
          </cell>
          <cell r="F806">
            <v>5</v>
          </cell>
          <cell r="G806">
            <v>5</v>
          </cell>
          <cell r="H806" t="str">
            <v>PE-Xa</v>
          </cell>
          <cell r="I806" t="str">
            <v>Idom</v>
          </cell>
          <cell r="J806" t="str">
            <v>Hollandi</v>
          </cell>
          <cell r="K806"/>
          <cell r="L806">
            <v>1.1299999999999999</v>
          </cell>
          <cell r="M806">
            <v>0.69890858499536479</v>
          </cell>
          <cell r="N806" t="str">
            <v>PL</v>
          </cell>
          <cell r="O806">
            <v>298.79100911404799</v>
          </cell>
          <cell r="P806"/>
          <cell r="Q806"/>
          <cell r="R806">
            <v>1929</v>
          </cell>
        </row>
        <row r="807">
          <cell r="A807">
            <v>1023017</v>
          </cell>
          <cell r="B807" t="str">
            <v>Uponor Q&amp;E réz hollandis 25-3/4"bm</v>
          </cell>
          <cell r="C807">
            <v>3962</v>
          </cell>
          <cell r="D807" t="str">
            <v>db</v>
          </cell>
          <cell r="E807" t="str">
            <v/>
          </cell>
          <cell r="F807">
            <v>5</v>
          </cell>
          <cell r="G807">
            <v>5</v>
          </cell>
          <cell r="H807" t="str">
            <v>PE-Xa</v>
          </cell>
          <cell r="I807" t="str">
            <v>Idom</v>
          </cell>
          <cell r="J807" t="str">
            <v>Hollandi</v>
          </cell>
          <cell r="K807"/>
          <cell r="L807">
            <v>2.31</v>
          </cell>
          <cell r="M807">
            <v>0.70032558546311541</v>
          </cell>
          <cell r="N807" t="str">
            <v>PL</v>
          </cell>
          <cell r="O807">
            <v>0</v>
          </cell>
          <cell r="P807"/>
          <cell r="Q807"/>
          <cell r="R807">
            <v>3962</v>
          </cell>
        </row>
        <row r="808">
          <cell r="A808">
            <v>1023018</v>
          </cell>
          <cell r="B808" t="str">
            <v>Uponor Q&amp;E réz hollandis 25-1"bm</v>
          </cell>
          <cell r="C808">
            <v>3179</v>
          </cell>
          <cell r="D808" t="str">
            <v>db</v>
          </cell>
          <cell r="E808" t="str">
            <v/>
          </cell>
          <cell r="F808">
            <v>5</v>
          </cell>
          <cell r="G808">
            <v>5</v>
          </cell>
          <cell r="H808" t="str">
            <v>PE-Xa</v>
          </cell>
          <cell r="I808" t="str">
            <v>Idom</v>
          </cell>
          <cell r="J808" t="str">
            <v>Hollandi</v>
          </cell>
          <cell r="K808"/>
          <cell r="L808">
            <v>2.5</v>
          </cell>
          <cell r="M808">
            <v>0.59579504077926948</v>
          </cell>
          <cell r="N808" t="str">
            <v>PL</v>
          </cell>
          <cell r="O808">
            <v>26.677661576016</v>
          </cell>
          <cell r="P808"/>
          <cell r="Q808"/>
          <cell r="R808">
            <v>3179</v>
          </cell>
        </row>
        <row r="809">
          <cell r="A809">
            <v>1023019</v>
          </cell>
          <cell r="B809" t="str">
            <v>Uponor Q&amp;E réz könyök 16-1/2"km</v>
          </cell>
          <cell r="C809">
            <v>2431</v>
          </cell>
          <cell r="D809" t="str">
            <v>db</v>
          </cell>
          <cell r="E809" t="str">
            <v/>
          </cell>
          <cell r="F809">
            <v>5</v>
          </cell>
          <cell r="G809">
            <v>5</v>
          </cell>
          <cell r="H809" t="str">
            <v>PE-Xa</v>
          </cell>
          <cell r="I809" t="str">
            <v>Idom</v>
          </cell>
          <cell r="J809" t="str">
            <v>Menetes Könyök</v>
          </cell>
          <cell r="K809"/>
          <cell r="L809">
            <v>0.76</v>
          </cell>
          <cell r="M809">
            <v>0.83931298236517426</v>
          </cell>
          <cell r="N809" t="str">
            <v>PL</v>
          </cell>
          <cell r="O809">
            <v>0</v>
          </cell>
          <cell r="P809"/>
          <cell r="Q809"/>
          <cell r="R809">
            <v>2431</v>
          </cell>
        </row>
        <row r="810">
          <cell r="A810">
            <v>1023020</v>
          </cell>
          <cell r="B810" t="str">
            <v>Uponor Q&amp;E réz könyök 20-1/2"km</v>
          </cell>
          <cell r="C810">
            <v>1903</v>
          </cell>
          <cell r="D810" t="str">
            <v>db</v>
          </cell>
          <cell r="E810" t="str">
            <v/>
          </cell>
          <cell r="F810">
            <v>5</v>
          </cell>
          <cell r="G810">
            <v>5</v>
          </cell>
          <cell r="H810" t="str">
            <v>PE-Xa</v>
          </cell>
          <cell r="I810" t="str">
            <v>Idom</v>
          </cell>
          <cell r="J810" t="str">
            <v>Menetes Könyök</v>
          </cell>
          <cell r="K810"/>
          <cell r="L810">
            <v>0.75</v>
          </cell>
          <cell r="M810">
            <v>0.79743023141943736</v>
          </cell>
          <cell r="N810" t="str">
            <v>PL</v>
          </cell>
          <cell r="O810">
            <v>15.222764185200001</v>
          </cell>
          <cell r="P810"/>
          <cell r="Q810"/>
          <cell r="R810">
            <v>1903</v>
          </cell>
        </row>
        <row r="811">
          <cell r="A811">
            <v>1023021</v>
          </cell>
          <cell r="B811" t="str">
            <v>Uponor Q&amp;E réz könyök 20-3/4"km</v>
          </cell>
          <cell r="C811">
            <v>3845</v>
          </cell>
          <cell r="D811" t="str">
            <v>db</v>
          </cell>
          <cell r="E811" t="str">
            <v/>
          </cell>
          <cell r="F811">
            <v>5</v>
          </cell>
          <cell r="G811">
            <v>5</v>
          </cell>
          <cell r="H811" t="str">
            <v>PE-Xa</v>
          </cell>
          <cell r="I811" t="str">
            <v>Idom</v>
          </cell>
          <cell r="J811" t="str">
            <v>Menetes Könyök</v>
          </cell>
          <cell r="K811"/>
          <cell r="L811">
            <v>2.2599999999999998</v>
          </cell>
          <cell r="M811">
            <v>0.69789059061433478</v>
          </cell>
          <cell r="N811" t="str">
            <v>PL</v>
          </cell>
          <cell r="O811">
            <v>1359.9518979059199</v>
          </cell>
          <cell r="P811"/>
          <cell r="Q811"/>
          <cell r="R811">
            <v>3845</v>
          </cell>
        </row>
        <row r="812">
          <cell r="A812">
            <v>1023022</v>
          </cell>
          <cell r="B812" t="str">
            <v>Uponor Q&amp;E réz könyök 25-3/4"km</v>
          </cell>
          <cell r="C812">
            <v>4109</v>
          </cell>
          <cell r="D812" t="str">
            <v>db</v>
          </cell>
          <cell r="E812" t="str">
            <v/>
          </cell>
          <cell r="F812">
            <v>5</v>
          </cell>
          <cell r="G812">
            <v>5</v>
          </cell>
          <cell r="H812" t="str">
            <v>PE-Xa</v>
          </cell>
          <cell r="I812" t="str">
            <v>Idom</v>
          </cell>
          <cell r="J812" t="str">
            <v>Menetes Könyök</v>
          </cell>
          <cell r="K812"/>
          <cell r="L812">
            <v>1.38</v>
          </cell>
          <cell r="M812">
            <v>0.82737841419318281</v>
          </cell>
          <cell r="N812" t="str">
            <v>PL</v>
          </cell>
          <cell r="O812">
            <v>0</v>
          </cell>
          <cell r="P812"/>
          <cell r="Q812"/>
          <cell r="R812">
            <v>4109</v>
          </cell>
        </row>
        <row r="813">
          <cell r="A813">
            <v>1047878</v>
          </cell>
          <cell r="B813" t="str">
            <v>Uponor Q&amp;E réz könyök 40-5/4"km</v>
          </cell>
          <cell r="C813">
            <v>16094</v>
          </cell>
          <cell r="D813" t="str">
            <v>db</v>
          </cell>
          <cell r="E813" t="str">
            <v/>
          </cell>
          <cell r="F813">
            <v>1</v>
          </cell>
          <cell r="G813">
            <v>1</v>
          </cell>
          <cell r="H813" t="str">
            <v>PE-Xa</v>
          </cell>
          <cell r="I813" t="str">
            <v>Idom</v>
          </cell>
          <cell r="J813" t="str">
            <v>Menetes Könyök</v>
          </cell>
          <cell r="K813"/>
          <cell r="L813">
            <v>16.850000000000001</v>
          </cell>
          <cell r="M813">
            <v>0.4618689331089465</v>
          </cell>
          <cell r="N813" t="str">
            <v>PL</v>
          </cell>
          <cell r="O813">
            <v>695.44809082077109</v>
          </cell>
          <cell r="P813"/>
          <cell r="Q813"/>
          <cell r="R813">
            <v>16094</v>
          </cell>
        </row>
        <row r="814">
          <cell r="A814">
            <v>1023023</v>
          </cell>
          <cell r="B814" t="str">
            <v>Uponor Q&amp;E réz könyök 16-1/2"bm</v>
          </cell>
          <cell r="C814">
            <v>1518</v>
          </cell>
          <cell r="D814" t="str">
            <v>db</v>
          </cell>
          <cell r="E814" t="str">
            <v/>
          </cell>
          <cell r="F814">
            <v>5</v>
          </cell>
          <cell r="G814">
            <v>5</v>
          </cell>
          <cell r="H814" t="str">
            <v>PE-Xa</v>
          </cell>
          <cell r="I814" t="str">
            <v>Idom</v>
          </cell>
          <cell r="J814" t="str">
            <v>Menetes Könyök</v>
          </cell>
          <cell r="K814"/>
          <cell r="L814">
            <v>0.63</v>
          </cell>
          <cell r="M814">
            <v>0.78668522630342497</v>
          </cell>
          <cell r="N814" t="str">
            <v>PL</v>
          </cell>
          <cell r="O814">
            <v>0</v>
          </cell>
          <cell r="P814"/>
          <cell r="Q814"/>
          <cell r="R814">
            <v>1518</v>
          </cell>
        </row>
        <row r="815">
          <cell r="A815">
            <v>1023024</v>
          </cell>
          <cell r="B815" t="str">
            <v>Uponor Q&amp;E réz könyök 20-1/2"bm</v>
          </cell>
          <cell r="C815">
            <v>1802</v>
          </cell>
          <cell r="D815" t="str">
            <v>db</v>
          </cell>
          <cell r="E815" t="str">
            <v/>
          </cell>
          <cell r="F815">
            <v>5</v>
          </cell>
          <cell r="G815">
            <v>5</v>
          </cell>
          <cell r="H815" t="str">
            <v>PE-Xa</v>
          </cell>
          <cell r="I815" t="str">
            <v>Idom</v>
          </cell>
          <cell r="J815" t="str">
            <v>Menetes Könyök</v>
          </cell>
          <cell r="K815"/>
          <cell r="L815">
            <v>0.73</v>
          </cell>
          <cell r="M815">
            <v>0.79178106044067198</v>
          </cell>
          <cell r="N815" t="str">
            <v>PL</v>
          </cell>
          <cell r="O815">
            <v>0</v>
          </cell>
          <cell r="P815"/>
          <cell r="Q815"/>
          <cell r="R815">
            <v>1802</v>
          </cell>
        </row>
        <row r="816">
          <cell r="A816">
            <v>1023025</v>
          </cell>
          <cell r="B816" t="str">
            <v>Uponor Q&amp;E réz könyök 20-3/4"bm</v>
          </cell>
          <cell r="C816">
            <v>2288</v>
          </cell>
          <cell r="D816" t="str">
            <v>db</v>
          </cell>
          <cell r="E816" t="str">
            <v/>
          </cell>
          <cell r="F816">
            <v>5</v>
          </cell>
          <cell r="G816">
            <v>5</v>
          </cell>
          <cell r="H816" t="str">
            <v>PE-Xa</v>
          </cell>
          <cell r="I816" t="str">
            <v>Idom</v>
          </cell>
          <cell r="J816" t="str">
            <v>Menetes Könyök</v>
          </cell>
          <cell r="K816"/>
          <cell r="L816">
            <v>1.3</v>
          </cell>
          <cell r="M816">
            <v>0.70796191696302224</v>
          </cell>
          <cell r="N816" t="str">
            <v>PL</v>
          </cell>
          <cell r="O816">
            <v>0.86926632000000126</v>
          </cell>
          <cell r="P816"/>
          <cell r="Q816"/>
          <cell r="R816">
            <v>2288</v>
          </cell>
        </row>
        <row r="817">
          <cell r="A817">
            <v>1023026</v>
          </cell>
          <cell r="B817" t="str">
            <v>Uponor Q&amp;E réz könyök 25-3/4"bm</v>
          </cell>
          <cell r="C817">
            <v>2379</v>
          </cell>
          <cell r="D817" t="str">
            <v>db</v>
          </cell>
          <cell r="E817" t="str">
            <v/>
          </cell>
          <cell r="F817">
            <v>5</v>
          </cell>
          <cell r="G817">
            <v>5</v>
          </cell>
          <cell r="H817" t="str">
            <v>PE-Xa</v>
          </cell>
          <cell r="I817" t="str">
            <v>Idom</v>
          </cell>
          <cell r="J817" t="str">
            <v>Menetes Könyök</v>
          </cell>
          <cell r="K817"/>
          <cell r="L817">
            <v>1.25</v>
          </cell>
          <cell r="M817">
            <v>0.72993535826761202</v>
          </cell>
          <cell r="N817" t="str">
            <v>PL</v>
          </cell>
          <cell r="O817">
            <v>0</v>
          </cell>
          <cell r="P817"/>
          <cell r="Q817"/>
          <cell r="R817">
            <v>2379</v>
          </cell>
        </row>
        <row r="818">
          <cell r="A818">
            <v>1047879</v>
          </cell>
          <cell r="B818" t="str">
            <v>Uponor Q&amp;E réz könyök hollandis 16-1/2"bm</v>
          </cell>
          <cell r="C818">
            <v>4018</v>
          </cell>
          <cell r="D818" t="str">
            <v>db</v>
          </cell>
          <cell r="E818" t="str">
            <v/>
          </cell>
          <cell r="F818">
            <v>5</v>
          </cell>
          <cell r="G818">
            <v>5</v>
          </cell>
          <cell r="H818" t="str">
            <v>PE-Xa</v>
          </cell>
          <cell r="I818" t="str">
            <v>Idom</v>
          </cell>
          <cell r="J818" t="str">
            <v>Hollandis Könyök</v>
          </cell>
          <cell r="K818"/>
          <cell r="L818">
            <v>2.2599999999999998</v>
          </cell>
          <cell r="M818">
            <v>0.71089828793233378</v>
          </cell>
          <cell r="N818" t="str">
            <v>PL</v>
          </cell>
          <cell r="O818">
            <v>0</v>
          </cell>
          <cell r="P818"/>
          <cell r="Q818"/>
          <cell r="R818">
            <v>4018</v>
          </cell>
        </row>
        <row r="819">
          <cell r="A819">
            <v>1047880</v>
          </cell>
          <cell r="B819" t="str">
            <v>Uponor Q&amp;E réz könyök hollandis 20-1/2"bm</v>
          </cell>
          <cell r="C819">
            <v>3325</v>
          </cell>
          <cell r="D819" t="str">
            <v>db</v>
          </cell>
          <cell r="E819" t="str">
            <v/>
          </cell>
          <cell r="F819">
            <v>5</v>
          </cell>
          <cell r="G819">
            <v>5</v>
          </cell>
          <cell r="H819" t="str">
            <v>PE-Xa</v>
          </cell>
          <cell r="I819" t="str">
            <v>Idom</v>
          </cell>
          <cell r="J819" t="str">
            <v>Hollandis Könyök</v>
          </cell>
          <cell r="K819"/>
          <cell r="L819">
            <v>1.54</v>
          </cell>
          <cell r="M819">
            <v>0.76194285104859416</v>
          </cell>
          <cell r="N819" t="str">
            <v>PL</v>
          </cell>
          <cell r="O819">
            <v>0</v>
          </cell>
          <cell r="P819"/>
          <cell r="Q819"/>
          <cell r="R819">
            <v>3325</v>
          </cell>
        </row>
        <row r="820">
          <cell r="A820">
            <v>1047882</v>
          </cell>
          <cell r="B820" t="str">
            <v>Uponor Q&amp;E réz könyök hollandis 25-3/4"bm</v>
          </cell>
          <cell r="C820">
            <v>5285</v>
          </cell>
          <cell r="D820" t="str">
            <v>db</v>
          </cell>
          <cell r="E820" t="str">
            <v/>
          </cell>
          <cell r="F820">
            <v>5</v>
          </cell>
          <cell r="G820">
            <v>5</v>
          </cell>
          <cell r="H820" t="str">
            <v>PE-Xa</v>
          </cell>
          <cell r="I820" t="str">
            <v>Idom</v>
          </cell>
          <cell r="J820" t="str">
            <v>Hollandis Könyök</v>
          </cell>
          <cell r="K820"/>
          <cell r="L820">
            <v>3.56</v>
          </cell>
          <cell r="M820">
            <v>0.65377600509432587</v>
          </cell>
          <cell r="N820" t="str">
            <v>PL</v>
          </cell>
          <cell r="O820">
            <v>0</v>
          </cell>
          <cell r="P820"/>
          <cell r="Q820"/>
          <cell r="R820">
            <v>5285</v>
          </cell>
        </row>
        <row r="821">
          <cell r="A821">
            <v>1047885</v>
          </cell>
          <cell r="B821" t="str">
            <v>Uponor Q&amp;E T 16-1/2"bm-16</v>
          </cell>
          <cell r="C821">
            <v>2121</v>
          </cell>
          <cell r="D821" t="str">
            <v>db</v>
          </cell>
          <cell r="E821" t="str">
            <v/>
          </cell>
          <cell r="F821">
            <v>5</v>
          </cell>
          <cell r="G821">
            <v>5</v>
          </cell>
          <cell r="H821" t="str">
            <v>PE-Xa</v>
          </cell>
          <cell r="I821" t="str">
            <v>Idom</v>
          </cell>
          <cell r="J821" t="str">
            <v>Menetes T</v>
          </cell>
          <cell r="K821"/>
          <cell r="L821">
            <v>1.41</v>
          </cell>
          <cell r="M821">
            <v>0.65831131218078065</v>
          </cell>
          <cell r="N821" t="str">
            <v>PL</v>
          </cell>
          <cell r="O821">
            <v>37.82591332146</v>
          </cell>
          <cell r="P821"/>
          <cell r="Q821"/>
          <cell r="R821">
            <v>2121</v>
          </cell>
        </row>
        <row r="822">
          <cell r="A822">
            <v>1047886</v>
          </cell>
          <cell r="B822" t="str">
            <v>Uponor Q&amp;E T 20-1/2"bm-20</v>
          </cell>
          <cell r="C822">
            <v>2386</v>
          </cell>
          <cell r="D822" t="str">
            <v>db</v>
          </cell>
          <cell r="E822" t="str">
            <v/>
          </cell>
          <cell r="F822">
            <v>5</v>
          </cell>
          <cell r="G822">
            <v>5</v>
          </cell>
          <cell r="H822" t="str">
            <v>PE-Xa</v>
          </cell>
          <cell r="I822" t="str">
            <v>Idom</v>
          </cell>
          <cell r="J822" t="str">
            <v>Menetes T</v>
          </cell>
          <cell r="K822"/>
          <cell r="L822">
            <v>1.34</v>
          </cell>
          <cell r="M822">
            <v>0.71134006075674416</v>
          </cell>
          <cell r="N822" t="str">
            <v>PL</v>
          </cell>
          <cell r="O822">
            <v>368.10240981874801</v>
          </cell>
          <cell r="P822"/>
          <cell r="Q822"/>
          <cell r="R822">
            <v>2386</v>
          </cell>
        </row>
        <row r="823">
          <cell r="A823">
            <v>1047888</v>
          </cell>
          <cell r="B823" t="str">
            <v>Uponor Q&amp;E T 25-3/4"bm-25</v>
          </cell>
          <cell r="C823">
            <v>6748</v>
          </cell>
          <cell r="D823" t="str">
            <v>db</v>
          </cell>
          <cell r="E823" t="str">
            <v/>
          </cell>
          <cell r="F823">
            <v>5</v>
          </cell>
          <cell r="G823">
            <v>5</v>
          </cell>
          <cell r="H823" t="str">
            <v>PE-Xa</v>
          </cell>
          <cell r="I823" t="str">
            <v>Idom</v>
          </cell>
          <cell r="J823" t="str">
            <v>Menetes T</v>
          </cell>
          <cell r="K823"/>
          <cell r="L823">
            <v>4.16</v>
          </cell>
          <cell r="M823">
            <v>0.68313781435039478</v>
          </cell>
          <cell r="N823" t="str">
            <v>PL</v>
          </cell>
          <cell r="O823">
            <v>54.652791887100001</v>
          </cell>
          <cell r="P823"/>
          <cell r="Q823"/>
          <cell r="R823">
            <v>6748</v>
          </cell>
        </row>
        <row r="824">
          <cell r="A824">
            <v>1023034</v>
          </cell>
          <cell r="B824" t="str">
            <v xml:space="preserve">Uponor Q&amp;E falikorong 16-1/2"bm </v>
          </cell>
          <cell r="C824">
            <v>1385</v>
          </cell>
          <cell r="D824" t="str">
            <v>db</v>
          </cell>
          <cell r="E824" t="str">
            <v/>
          </cell>
          <cell r="F824">
            <v>5</v>
          </cell>
          <cell r="G824">
            <v>5</v>
          </cell>
          <cell r="H824" t="str">
            <v>PE-Xa</v>
          </cell>
          <cell r="I824" t="str">
            <v>Idom</v>
          </cell>
          <cell r="J824" t="str">
            <v>Falikorong</v>
          </cell>
          <cell r="K824"/>
          <cell r="L824">
            <v>0.93</v>
          </cell>
          <cell r="M824">
            <v>0.65486791746214779</v>
          </cell>
          <cell r="N824" t="str">
            <v>PL</v>
          </cell>
          <cell r="O824">
            <v>317.74685370964801</v>
          </cell>
          <cell r="P824"/>
          <cell r="Q824"/>
          <cell r="R824">
            <v>1385</v>
          </cell>
        </row>
        <row r="825">
          <cell r="A825">
            <v>1023035</v>
          </cell>
          <cell r="B825" t="str">
            <v xml:space="preserve">Uponor Q&amp;E falikorong 20-1/2"bm </v>
          </cell>
          <cell r="C825">
            <v>1547</v>
          </cell>
          <cell r="D825" t="str">
            <v>db</v>
          </cell>
          <cell r="E825" t="str">
            <v/>
          </cell>
          <cell r="F825">
            <v>5</v>
          </cell>
          <cell r="G825">
            <v>5</v>
          </cell>
          <cell r="H825" t="str">
            <v>PE-Xa</v>
          </cell>
          <cell r="I825" t="str">
            <v>Idom</v>
          </cell>
          <cell r="J825" t="str">
            <v>Falikorong</v>
          </cell>
          <cell r="K825"/>
          <cell r="L825">
            <v>1.04</v>
          </cell>
          <cell r="M825">
            <v>0.65446250343187828</v>
          </cell>
          <cell r="N825" t="str">
            <v>PL</v>
          </cell>
          <cell r="O825">
            <v>656.30895795731203</v>
          </cell>
          <cell r="P825"/>
          <cell r="Q825"/>
          <cell r="R825">
            <v>1547</v>
          </cell>
        </row>
        <row r="826">
          <cell r="A826">
            <v>1059822</v>
          </cell>
          <cell r="B826" t="str">
            <v>Uponor Q&amp;E falikorong 16-1/2"bm</v>
          </cell>
          <cell r="C826">
            <v>1540</v>
          </cell>
          <cell r="D826" t="str">
            <v>db</v>
          </cell>
          <cell r="E826" t="str">
            <v/>
          </cell>
          <cell r="F826">
            <v>5</v>
          </cell>
          <cell r="G826">
            <v>5</v>
          </cell>
          <cell r="H826" t="str">
            <v>PE-Xa</v>
          </cell>
          <cell r="I826" t="str">
            <v>Idom</v>
          </cell>
          <cell r="J826" t="str">
            <v>Falikorong</v>
          </cell>
          <cell r="K826"/>
          <cell r="L826">
            <v>1.64</v>
          </cell>
          <cell r="M826">
            <v>0.45263719293640736</v>
          </cell>
          <cell r="N826" t="str">
            <v>PL</v>
          </cell>
          <cell r="O826">
            <v>44.897008940767996</v>
          </cell>
          <cell r="P826"/>
          <cell r="Q826"/>
          <cell r="R826">
            <v>1540</v>
          </cell>
        </row>
        <row r="827">
          <cell r="A827">
            <v>1059823</v>
          </cell>
          <cell r="B827" t="str">
            <v>Uponor Q&amp;E falikorong 20-1/2"bm</v>
          </cell>
          <cell r="C827">
            <v>2573</v>
          </cell>
          <cell r="D827" t="str">
            <v>db</v>
          </cell>
          <cell r="E827" t="str">
            <v/>
          </cell>
          <cell r="F827">
            <v>5</v>
          </cell>
          <cell r="G827">
            <v>5</v>
          </cell>
          <cell r="H827" t="str">
            <v>PE-Xa</v>
          </cell>
          <cell r="I827" t="str">
            <v>Idom</v>
          </cell>
          <cell r="J827" t="str">
            <v>Falikorong</v>
          </cell>
          <cell r="K827"/>
          <cell r="L827">
            <v>2.87</v>
          </cell>
          <cell r="M827">
            <v>0.4266837290958484</v>
          </cell>
          <cell r="N827" t="str">
            <v>PL</v>
          </cell>
          <cell r="O827">
            <v>40.898377408944</v>
          </cell>
          <cell r="P827"/>
          <cell r="Q827"/>
          <cell r="R827">
            <v>2573</v>
          </cell>
        </row>
        <row r="828">
          <cell r="A828">
            <v>1045542</v>
          </cell>
          <cell r="B828" t="str">
            <v>Uponor nikkelezett eurokónuszos csavarzat Pe-Xa 16×2.2 3/4"</v>
          </cell>
          <cell r="C828">
            <v>3099</v>
          </cell>
          <cell r="D828" t="str">
            <v>db</v>
          </cell>
          <cell r="E828" t="str">
            <v/>
          </cell>
          <cell r="F828">
            <v>10</v>
          </cell>
          <cell r="G828">
            <v>10</v>
          </cell>
          <cell r="H828" t="str">
            <v>PE-Xa</v>
          </cell>
          <cell r="I828" t="str">
            <v>Idom</v>
          </cell>
          <cell r="J828" t="str">
            <v>Eurokónusz</v>
          </cell>
          <cell r="K828"/>
          <cell r="L828">
            <v>1.85</v>
          </cell>
          <cell r="M828">
            <v>0.69316682853552769</v>
          </cell>
          <cell r="N828" t="str">
            <v>PL</v>
          </cell>
          <cell r="O828">
            <v>0</v>
          </cell>
          <cell r="P828"/>
          <cell r="Q828"/>
          <cell r="R828">
            <v>3099</v>
          </cell>
        </row>
        <row r="829">
          <cell r="A829">
            <v>1045543</v>
          </cell>
          <cell r="B829" t="str">
            <v>Uponor nikkelezett eurokónuszos csavarzat Pe-Xa 20×2.8 3/4"</v>
          </cell>
          <cell r="C829">
            <v>3953</v>
          </cell>
          <cell r="D829" t="str">
            <v>db</v>
          </cell>
          <cell r="E829" t="str">
            <v/>
          </cell>
          <cell r="F829">
            <v>10</v>
          </cell>
          <cell r="G829">
            <v>10</v>
          </cell>
          <cell r="H829" t="str">
            <v>PE-Xa</v>
          </cell>
          <cell r="I829" t="str">
            <v>Idom</v>
          </cell>
          <cell r="J829" t="str">
            <v>Eurokónusz</v>
          </cell>
          <cell r="K829"/>
          <cell r="L829">
            <v>2.0299999999999998</v>
          </cell>
          <cell r="M829">
            <v>0.73605017377320658</v>
          </cell>
          <cell r="N829" t="str">
            <v>PL</v>
          </cell>
          <cell r="O829">
            <v>87.565135338559998</v>
          </cell>
          <cell r="P829"/>
          <cell r="Q829" t="str">
            <v>IAT kell, nincs CMI-ban flag módosításra lehetőség</v>
          </cell>
          <cell r="R829">
            <v>3953</v>
          </cell>
        </row>
        <row r="830">
          <cell r="A830">
            <v>1057441</v>
          </cell>
          <cell r="B830" t="str">
            <v>Uponor nikkelezett eurokónuszos csavarzat Pe-Xa 16×2.0 3/4"</v>
          </cell>
          <cell r="C830">
            <v>3109</v>
          </cell>
          <cell r="D830" t="str">
            <v>db</v>
          </cell>
          <cell r="E830" t="str">
            <v/>
          </cell>
          <cell r="F830">
            <v>10</v>
          </cell>
          <cell r="G830">
            <v>10</v>
          </cell>
          <cell r="H830" t="str">
            <v>PE-Xa</v>
          </cell>
          <cell r="I830" t="str">
            <v>Radiátor</v>
          </cell>
          <cell r="J830" t="str">
            <v>Csatlakozó</v>
          </cell>
          <cell r="K830"/>
          <cell r="L830">
            <v>1.74</v>
          </cell>
          <cell r="M830">
            <v>0.71233920054923106</v>
          </cell>
          <cell r="N830" t="str">
            <v>PL</v>
          </cell>
          <cell r="O830">
            <v>290.362079376</v>
          </cell>
          <cell r="P830"/>
          <cell r="Q830"/>
          <cell r="R830">
            <v>3109</v>
          </cell>
        </row>
        <row r="831">
          <cell r="A831">
            <v>1057442</v>
          </cell>
          <cell r="B831" t="str">
            <v>Uponor nikkelezett eurokónuszos csavarzat Pe-Xa 20×2.0 3/4"</v>
          </cell>
          <cell r="C831">
            <v>3211</v>
          </cell>
          <cell r="D831" t="str">
            <v>db</v>
          </cell>
          <cell r="E831" t="str">
            <v/>
          </cell>
          <cell r="F831">
            <v>10</v>
          </cell>
          <cell r="G831">
            <v>10</v>
          </cell>
          <cell r="H831" t="str">
            <v>PE-Xa</v>
          </cell>
          <cell r="I831" t="str">
            <v>Radiátor</v>
          </cell>
          <cell r="J831" t="str">
            <v>Csatlakozó</v>
          </cell>
          <cell r="K831"/>
          <cell r="L831">
            <v>1.97</v>
          </cell>
          <cell r="M831">
            <v>0.68466071581880739</v>
          </cell>
          <cell r="N831" t="str">
            <v>PL</v>
          </cell>
          <cell r="O831">
            <v>222.28930119052799</v>
          </cell>
          <cell r="P831"/>
          <cell r="Q831" t="str">
            <v>IAT kell, nincs CMI-ban flag módosításra lehetőség</v>
          </cell>
          <cell r="R831">
            <v>3211</v>
          </cell>
        </row>
        <row r="832">
          <cell r="A832">
            <v>1023045</v>
          </cell>
          <cell r="B832" t="str">
            <v>Uponor Q&amp;E radiátor bekötő könyök 16mm-es Pe-Xa csőhöz</v>
          </cell>
          <cell r="C832">
            <v>2670</v>
          </cell>
          <cell r="D832" t="str">
            <v>db</v>
          </cell>
          <cell r="E832" t="str">
            <v/>
          </cell>
          <cell r="F832">
            <v>1</v>
          </cell>
          <cell r="G832">
            <v>1</v>
          </cell>
          <cell r="H832" t="str">
            <v>PE-Xa</v>
          </cell>
          <cell r="I832" t="str">
            <v>Radiátor</v>
          </cell>
          <cell r="J832" t="str">
            <v>Csatlakozó</v>
          </cell>
          <cell r="K832"/>
          <cell r="L832">
            <v>3.45</v>
          </cell>
          <cell r="M832">
            <v>0.33585946059905269</v>
          </cell>
          <cell r="N832" t="str">
            <v>PL</v>
          </cell>
          <cell r="O832">
            <v>9.8195330375999994</v>
          </cell>
          <cell r="P832"/>
          <cell r="Q832"/>
          <cell r="R832">
            <v>2670</v>
          </cell>
        </row>
        <row r="833">
          <cell r="A833">
            <v>1023046</v>
          </cell>
          <cell r="B833" t="str">
            <v>Uponor Q&amp;E radiátor bekötő könyök 20mm-es Pe-Xa csőhöz</v>
          </cell>
          <cell r="C833">
            <v>3280</v>
          </cell>
          <cell r="D833" t="str">
            <v>db</v>
          </cell>
          <cell r="E833" t="str">
            <v/>
          </cell>
          <cell r="F833">
            <v>1</v>
          </cell>
          <cell r="G833">
            <v>1</v>
          </cell>
          <cell r="H833" t="str">
            <v>PE-Xa</v>
          </cell>
          <cell r="I833" t="str">
            <v>Radiátor</v>
          </cell>
          <cell r="J833" t="str">
            <v>Csatlakozó</v>
          </cell>
          <cell r="K833"/>
          <cell r="L833">
            <v>3.49</v>
          </cell>
          <cell r="M833">
            <v>0.45310526791270356</v>
          </cell>
          <cell r="N833" t="str">
            <v>PL</v>
          </cell>
          <cell r="O833">
            <v>20.585754288</v>
          </cell>
          <cell r="P833"/>
          <cell r="Q833"/>
          <cell r="R833">
            <v>3280</v>
          </cell>
        </row>
        <row r="834">
          <cell r="A834">
            <v>1119375</v>
          </cell>
          <cell r="B834" t="str">
            <v>Uponor Q&amp;E Rapid Seal akkus szerszám M12 9,9/20-as fejjel minitechez</v>
          </cell>
          <cell r="C834">
            <v>201557</v>
          </cell>
          <cell r="D834" t="str">
            <v>db</v>
          </cell>
          <cell r="E834"/>
          <cell r="F834">
            <v>1</v>
          </cell>
          <cell r="G834">
            <v>1</v>
          </cell>
          <cell r="H834" t="str">
            <v>Szerszám</v>
          </cell>
          <cell r="I834" t="str">
            <v>Tágítószerszám</v>
          </cell>
          <cell r="J834" t="str">
            <v>Gép</v>
          </cell>
          <cell r="K834"/>
          <cell r="L834">
            <v>248.01</v>
          </cell>
          <cell r="M834">
            <v>0.36755398049067256</v>
          </cell>
          <cell r="N834"/>
          <cell r="O834">
            <v>0</v>
          </cell>
          <cell r="P834"/>
          <cell r="Q834" t="str">
            <v>Frissen hozzáadva, IAT kell</v>
          </cell>
          <cell r="R834">
            <v>201557</v>
          </cell>
        </row>
        <row r="835">
          <cell r="A835">
            <v>1119376</v>
          </cell>
          <cell r="B835" t="str">
            <v>Uponor Q&amp;E Rapid Seal akkus szerszám M12 16/20/25 6 baros fejekkel</v>
          </cell>
          <cell r="C835">
            <v>216107</v>
          </cell>
          <cell r="D835" t="str">
            <v>db</v>
          </cell>
          <cell r="E835"/>
          <cell r="F835">
            <v>1</v>
          </cell>
          <cell r="G835">
            <v>1</v>
          </cell>
          <cell r="H835" t="str">
            <v>Szerszám</v>
          </cell>
          <cell r="I835" t="str">
            <v>Tágítószerszám</v>
          </cell>
          <cell r="J835" t="str">
            <v>Gép</v>
          </cell>
          <cell r="K835"/>
          <cell r="L835">
            <v>269.56</v>
          </cell>
          <cell r="M835">
            <v>0.35888081937342142</v>
          </cell>
          <cell r="N835"/>
          <cell r="O835">
            <v>0</v>
          </cell>
          <cell r="P835"/>
          <cell r="Q835" t="str">
            <v>Frissen hozzáadva, IAT kell</v>
          </cell>
          <cell r="R835">
            <v>216107</v>
          </cell>
        </row>
        <row r="836">
          <cell r="A836">
            <v>1119379</v>
          </cell>
          <cell r="B836" t="str">
            <v>Uponor Q&amp;E Rapid Seal akkus szerszám M12 16/20/25 10 baros fejekkel</v>
          </cell>
          <cell r="C836">
            <v>224748</v>
          </cell>
          <cell r="D836" t="str">
            <v>db</v>
          </cell>
          <cell r="E836"/>
          <cell r="F836">
            <v>1</v>
          </cell>
          <cell r="G836">
            <v>1</v>
          </cell>
          <cell r="H836" t="str">
            <v>Szerszám</v>
          </cell>
          <cell r="I836" t="str">
            <v>Tágítószerszám</v>
          </cell>
          <cell r="J836" t="str">
            <v>Gép</v>
          </cell>
          <cell r="K836"/>
          <cell r="L836">
            <v>269.56</v>
          </cell>
          <cell r="M836">
            <v>0.38353025269338104</v>
          </cell>
          <cell r="N836"/>
          <cell r="O836">
            <v>0</v>
          </cell>
          <cell r="P836"/>
          <cell r="Q836" t="str">
            <v>Frissen hozzáadva, IAT kell</v>
          </cell>
          <cell r="R836">
            <v>224748</v>
          </cell>
        </row>
        <row r="837">
          <cell r="A837">
            <v>1063908</v>
          </cell>
          <cell r="B837" t="str">
            <v>Uponor Q&amp;E akkus szerszám M18 16/20/25/32 6 baros fejekkel</v>
          </cell>
          <cell r="C837">
            <v>509658</v>
          </cell>
          <cell r="D837" t="str">
            <v>klt.</v>
          </cell>
          <cell r="E837" t="str">
            <v/>
          </cell>
          <cell r="F837">
            <v>1</v>
          </cell>
          <cell r="G837">
            <v>1</v>
          </cell>
          <cell r="H837" t="str">
            <v>Szerszám</v>
          </cell>
          <cell r="I837" t="str">
            <v>Tágítószerszám</v>
          </cell>
          <cell r="J837" t="str">
            <v>Gép</v>
          </cell>
          <cell r="K837"/>
          <cell r="L837">
            <v>508.21</v>
          </cell>
          <cell r="M837">
            <v>0.48747327314161337</v>
          </cell>
          <cell r="N837" t="str">
            <v>PL</v>
          </cell>
          <cell r="O837">
            <v>765.350245891123</v>
          </cell>
          <cell r="P837"/>
          <cell r="Q837"/>
          <cell r="R837">
            <v>509658</v>
          </cell>
        </row>
        <row r="838">
          <cell r="A838">
            <v>1063909</v>
          </cell>
          <cell r="B838" t="str">
            <v>Uponor Q&amp;E akkus szerszám M18 16/20/25/32 10 baros fejekkel</v>
          </cell>
          <cell r="C838">
            <v>509668</v>
          </cell>
          <cell r="D838" t="str">
            <v>klt.</v>
          </cell>
          <cell r="E838" t="str">
            <v/>
          </cell>
          <cell r="F838">
            <v>1</v>
          </cell>
          <cell r="G838">
            <v>1</v>
          </cell>
          <cell r="H838" t="str">
            <v>Szerszám</v>
          </cell>
          <cell r="I838" t="str">
            <v>Tágítószerszám</v>
          </cell>
          <cell r="J838" t="str">
            <v>Gép</v>
          </cell>
          <cell r="K838"/>
          <cell r="L838">
            <v>509.43</v>
          </cell>
          <cell r="M838">
            <v>0.48625299071338879</v>
          </cell>
          <cell r="N838" t="str">
            <v>MTO</v>
          </cell>
          <cell r="O838">
            <v>0</v>
          </cell>
          <cell r="P838"/>
          <cell r="Q838"/>
          <cell r="R838">
            <v>509668</v>
          </cell>
        </row>
        <row r="839">
          <cell r="A839">
            <v>1085099</v>
          </cell>
          <cell r="B839" t="str">
            <v>Uponor Q&amp;E akkus szerszám M18 VLD 40-75</v>
          </cell>
          <cell r="C839">
            <v>1187243</v>
          </cell>
          <cell r="D839" t="str">
            <v>db</v>
          </cell>
          <cell r="E839" t="str">
            <v/>
          </cell>
          <cell r="F839">
            <v>1</v>
          </cell>
          <cell r="G839">
            <v>1</v>
          </cell>
          <cell r="H839" t="str">
            <v>Szerszám</v>
          </cell>
          <cell r="I839" t="str">
            <v>Tágítószerszám</v>
          </cell>
          <cell r="J839" t="str">
            <v>Gép</v>
          </cell>
          <cell r="K839"/>
          <cell r="L839">
            <v>1251.73</v>
          </cell>
          <cell r="M839">
            <v>0.45809494750730706</v>
          </cell>
          <cell r="N839" t="str">
            <v>MTO</v>
          </cell>
          <cell r="O839">
            <v>0</v>
          </cell>
          <cell r="P839"/>
          <cell r="Q839"/>
          <cell r="R839">
            <v>1187243</v>
          </cell>
        </row>
        <row r="840">
          <cell r="A840">
            <v>1061185</v>
          </cell>
          <cell r="B840" t="str">
            <v>Uponor M12 tartalék akkumlátor (4Ah)</v>
          </cell>
          <cell r="C840">
            <v>46187</v>
          </cell>
          <cell r="D840" t="str">
            <v>klt.</v>
          </cell>
          <cell r="E840" t="str">
            <v/>
          </cell>
          <cell r="F840">
            <v>1</v>
          </cell>
          <cell r="G840">
            <v>1</v>
          </cell>
          <cell r="H840" t="str">
            <v>Szerszám</v>
          </cell>
          <cell r="I840" t="str">
            <v>Tartozék</v>
          </cell>
          <cell r="J840" t="str">
            <v>Aksi</v>
          </cell>
          <cell r="K840"/>
          <cell r="L840">
            <v>56.13</v>
          </cell>
          <cell r="M840">
            <v>0.37536337546228615</v>
          </cell>
          <cell r="N840" t="str">
            <v>MTO</v>
          </cell>
          <cell r="O840">
            <v>0</v>
          </cell>
          <cell r="P840"/>
          <cell r="Q840"/>
          <cell r="R840">
            <v>46187</v>
          </cell>
        </row>
        <row r="841">
          <cell r="A841">
            <v>1085100</v>
          </cell>
          <cell r="B841" t="str">
            <v>Uponor M18 tartalék akkumlátor (5Ah)</v>
          </cell>
          <cell r="C841">
            <v>156225</v>
          </cell>
          <cell r="D841" t="str">
            <v>klt.</v>
          </cell>
          <cell r="E841" t="str">
            <v/>
          </cell>
          <cell r="F841">
            <v>1</v>
          </cell>
          <cell r="G841">
            <v>1</v>
          </cell>
          <cell r="H841" t="str">
            <v>Szerszám</v>
          </cell>
          <cell r="I841" t="str">
            <v>Tartozék</v>
          </cell>
          <cell r="J841" t="str">
            <v>Aksi</v>
          </cell>
          <cell r="K841"/>
          <cell r="L841">
            <v>109</v>
          </cell>
          <cell r="M841">
            <v>0.64138527220474439</v>
          </cell>
          <cell r="N841" t="str">
            <v>MTO</v>
          </cell>
          <cell r="O841">
            <v>0</v>
          </cell>
          <cell r="P841"/>
          <cell r="Q841" t="str">
            <v>IAT kell, nincs CMI-ban flag módosításra lehetőség</v>
          </cell>
          <cell r="R841">
            <v>156225</v>
          </cell>
        </row>
        <row r="842">
          <cell r="A842">
            <v>1085101</v>
          </cell>
          <cell r="B842" t="str">
            <v xml:space="preserve">Uponor Q&amp;E akkumulátor töltő M18 </v>
          </cell>
          <cell r="C842">
            <v>65010</v>
          </cell>
          <cell r="D842" t="str">
            <v>db</v>
          </cell>
          <cell r="E842" t="str">
            <v/>
          </cell>
          <cell r="F842">
            <v>1</v>
          </cell>
          <cell r="G842">
            <v>1</v>
          </cell>
          <cell r="H842" t="str">
            <v>Szerszám</v>
          </cell>
          <cell r="I842" t="str">
            <v>Tartozék</v>
          </cell>
          <cell r="J842" t="str">
            <v>Aksi</v>
          </cell>
          <cell r="K842"/>
          <cell r="L842">
            <v>42.14</v>
          </cell>
          <cell r="M842">
            <v>0.6668295142016043</v>
          </cell>
          <cell r="N842" t="str">
            <v>MTO</v>
          </cell>
          <cell r="O842">
            <v>0</v>
          </cell>
          <cell r="P842"/>
          <cell r="Q842" t="str">
            <v>IAT kell, nincs CMI-ban flag módosításra lehetőség</v>
          </cell>
          <cell r="R842">
            <v>65010</v>
          </cell>
        </row>
        <row r="843">
          <cell r="A843">
            <v>1008334</v>
          </cell>
          <cell r="B843" t="str">
            <v>Uponor Q&amp;E grafitos kenőzsír</v>
          </cell>
          <cell r="C843">
            <v>1468</v>
          </cell>
          <cell r="D843" t="str">
            <v>db</v>
          </cell>
          <cell r="E843"/>
          <cell r="F843">
            <v>1</v>
          </cell>
          <cell r="G843">
            <v>1</v>
          </cell>
          <cell r="H843" t="str">
            <v>Szerszám</v>
          </cell>
          <cell r="I843" t="str">
            <v>Kenőzsír</v>
          </cell>
          <cell r="J843"/>
          <cell r="K843"/>
          <cell r="L843">
            <v>1.45</v>
          </cell>
          <cell r="M843">
            <v>0.49231526709103035</v>
          </cell>
          <cell r="N843" t="str">
            <v>PL</v>
          </cell>
          <cell r="O843" t="e">
            <v>#N/A</v>
          </cell>
          <cell r="P843"/>
          <cell r="Q843"/>
          <cell r="R843">
            <v>1468</v>
          </cell>
        </row>
        <row r="844">
          <cell r="A844">
            <v>1119380</v>
          </cell>
          <cell r="B844" t="str">
            <v>Uponor Q&amp;E tágítófej M12 Rapid Seal 9,9x1,1</v>
          </cell>
          <cell r="C844">
            <v>24912</v>
          </cell>
          <cell r="D844" t="str">
            <v>db</v>
          </cell>
          <cell r="E844"/>
          <cell r="F844">
            <v>1</v>
          </cell>
          <cell r="G844">
            <v>1</v>
          </cell>
          <cell r="H844" t="str">
            <v>Szerszám</v>
          </cell>
          <cell r="I844" t="str">
            <v>Tágítófej</v>
          </cell>
          <cell r="J844" t="str">
            <v>Fűtési</v>
          </cell>
          <cell r="K844"/>
          <cell r="L844">
            <v>36.049999999999997</v>
          </cell>
          <cell r="M844">
            <v>0.25621257656831398</v>
          </cell>
          <cell r="N844" t="str">
            <v>PL</v>
          </cell>
          <cell r="O844">
            <v>0</v>
          </cell>
          <cell r="P844"/>
          <cell r="Q844" t="str">
            <v>Frissen hozzáadva, IAT kell</v>
          </cell>
          <cell r="R844">
            <v>24912</v>
          </cell>
        </row>
        <row r="845">
          <cell r="A845">
            <v>1057171</v>
          </cell>
          <cell r="B845" t="str">
            <v>Uponor Q&amp;E tágítófej M12 12x1,1</v>
          </cell>
          <cell r="C845">
            <v>23650</v>
          </cell>
          <cell r="D845" t="str">
            <v>db</v>
          </cell>
          <cell r="E845"/>
          <cell r="F845">
            <v>1</v>
          </cell>
          <cell r="G845">
            <v>1</v>
          </cell>
          <cell r="H845" t="str">
            <v>Szerszám</v>
          </cell>
          <cell r="I845" t="str">
            <v>Tágítófej</v>
          </cell>
          <cell r="J845" t="str">
            <v>Fűtési</v>
          </cell>
          <cell r="K845"/>
          <cell r="L845">
            <v>28.13</v>
          </cell>
          <cell r="M845">
            <v>0.38864883528705596</v>
          </cell>
          <cell r="N845"/>
          <cell r="O845" t="e">
            <v>#N/A</v>
          </cell>
          <cell r="P845"/>
          <cell r="Q845"/>
          <cell r="R845">
            <v>23650</v>
          </cell>
        </row>
        <row r="846">
          <cell r="A846">
            <v>1119381</v>
          </cell>
          <cell r="B846" t="str">
            <v>Uponor Q&amp;E tágítófej M12 Rapid Seal 16x2,0/2,2</v>
          </cell>
          <cell r="C846">
            <v>26804</v>
          </cell>
          <cell r="D846" t="str">
            <v>db</v>
          </cell>
          <cell r="E846"/>
          <cell r="F846">
            <v>1</v>
          </cell>
          <cell r="G846">
            <v>1</v>
          </cell>
          <cell r="H846" t="str">
            <v>Szerszám</v>
          </cell>
          <cell r="I846" t="str">
            <v>Tágítófej</v>
          </cell>
          <cell r="J846" t="str">
            <v>Fűtési</v>
          </cell>
          <cell r="K846"/>
          <cell r="L846">
            <v>36.049999999999997</v>
          </cell>
          <cell r="M846">
            <v>0.30871391238135493</v>
          </cell>
          <cell r="N846" t="str">
            <v>PL</v>
          </cell>
          <cell r="O846">
            <v>0</v>
          </cell>
          <cell r="P846"/>
          <cell r="Q846"/>
          <cell r="R846">
            <v>26804</v>
          </cell>
        </row>
        <row r="847">
          <cell r="A847">
            <v>1119382</v>
          </cell>
          <cell r="B847" t="str">
            <v>Uponor Q&amp;E tágítófej M12 Rapid Seal 20x2,0</v>
          </cell>
          <cell r="C847">
            <v>27555</v>
          </cell>
          <cell r="D847" t="str">
            <v>db</v>
          </cell>
          <cell r="E847"/>
          <cell r="F847">
            <v>1</v>
          </cell>
          <cell r="G847">
            <v>1</v>
          </cell>
          <cell r="H847" t="str">
            <v>Szerszám</v>
          </cell>
          <cell r="I847" t="str">
            <v>Tágítófej</v>
          </cell>
          <cell r="J847" t="str">
            <v>Fűtési</v>
          </cell>
          <cell r="K847"/>
          <cell r="L847">
            <v>36.049999999999997</v>
          </cell>
          <cell r="M847">
            <v>0.32755462556595305</v>
          </cell>
          <cell r="N847" t="str">
            <v>PL</v>
          </cell>
          <cell r="O847">
            <v>0</v>
          </cell>
          <cell r="P847"/>
          <cell r="Q847"/>
          <cell r="R847">
            <v>27555</v>
          </cell>
        </row>
        <row r="848">
          <cell r="A848">
            <v>1119383</v>
          </cell>
          <cell r="B848" t="str">
            <v>Uponor Q&amp;E tágítófej M12 Rapid Seal 20x2,8</v>
          </cell>
          <cell r="C848">
            <v>27555</v>
          </cell>
          <cell r="D848" t="str">
            <v>db</v>
          </cell>
          <cell r="E848"/>
          <cell r="F848">
            <v>1</v>
          </cell>
          <cell r="G848">
            <v>1</v>
          </cell>
          <cell r="H848" t="str">
            <v>Szerszám</v>
          </cell>
          <cell r="I848" t="str">
            <v>Tágítófej</v>
          </cell>
          <cell r="J848" t="str">
            <v>Vizes</v>
          </cell>
          <cell r="K848"/>
          <cell r="L848">
            <v>36.049999999999997</v>
          </cell>
          <cell r="M848">
            <v>0.32755462556595305</v>
          </cell>
          <cell r="N848" t="str">
            <v>PL</v>
          </cell>
          <cell r="O848">
            <v>0</v>
          </cell>
          <cell r="P848"/>
          <cell r="Q848"/>
          <cell r="R848">
            <v>27555</v>
          </cell>
        </row>
        <row r="849">
          <cell r="A849">
            <v>1119384</v>
          </cell>
          <cell r="B849" t="str">
            <v>Uponor Q&amp;E tágítófej M12 Rapid Seal 25x2,3</v>
          </cell>
          <cell r="C849">
            <v>28503</v>
          </cell>
          <cell r="D849" t="str">
            <v>db</v>
          </cell>
          <cell r="E849"/>
          <cell r="F849">
            <v>1</v>
          </cell>
          <cell r="G849">
            <v>1</v>
          </cell>
          <cell r="H849" t="str">
            <v>Szerszám</v>
          </cell>
          <cell r="I849" t="str">
            <v>Tágítófej</v>
          </cell>
          <cell r="J849" t="str">
            <v>Fűtési</v>
          </cell>
          <cell r="K849"/>
          <cell r="L849">
            <v>36.049999999999997</v>
          </cell>
          <cell r="M849">
            <v>0.34991992798897786</v>
          </cell>
          <cell r="N849" t="str">
            <v>PL</v>
          </cell>
          <cell r="O849">
            <v>0</v>
          </cell>
          <cell r="P849"/>
          <cell r="Q849"/>
          <cell r="R849">
            <v>28503</v>
          </cell>
        </row>
        <row r="850">
          <cell r="A850">
            <v>1119385</v>
          </cell>
          <cell r="B850" t="str">
            <v>Uponor Q&amp;E tágítófej M12 Rapid Seal 25x3,5</v>
          </cell>
          <cell r="C850">
            <v>28503</v>
          </cell>
          <cell r="D850" t="str">
            <v>db</v>
          </cell>
          <cell r="E850"/>
          <cell r="F850">
            <v>1</v>
          </cell>
          <cell r="G850">
            <v>1</v>
          </cell>
          <cell r="H850" t="str">
            <v>Szerszám</v>
          </cell>
          <cell r="I850" t="str">
            <v>Tágítófej</v>
          </cell>
          <cell r="J850" t="str">
            <v>Vizes</v>
          </cell>
          <cell r="K850"/>
          <cell r="L850">
            <v>36.049999999999997</v>
          </cell>
          <cell r="M850">
            <v>0.34991992798897786</v>
          </cell>
          <cell r="N850" t="str">
            <v>PL</v>
          </cell>
          <cell r="O850">
            <v>0</v>
          </cell>
          <cell r="P850"/>
          <cell r="Q850"/>
          <cell r="R850">
            <v>28503</v>
          </cell>
        </row>
        <row r="851">
          <cell r="A851">
            <v>1119386</v>
          </cell>
          <cell r="B851" t="str">
            <v>Uponor Q&amp;E tágítófej M12 Rapid Seal 32x2,9</v>
          </cell>
          <cell r="C851">
            <v>29569</v>
          </cell>
          <cell r="D851" t="str">
            <v>db</v>
          </cell>
          <cell r="E851"/>
          <cell r="F851">
            <v>1</v>
          </cell>
          <cell r="G851">
            <v>1</v>
          </cell>
          <cell r="H851" t="str">
            <v>Szerszám</v>
          </cell>
          <cell r="I851" t="str">
            <v>Tágítófej</v>
          </cell>
          <cell r="J851" t="str">
            <v>Fűtési</v>
          </cell>
          <cell r="K851"/>
          <cell r="L851">
            <v>36.049999999999997</v>
          </cell>
          <cell r="M851">
            <v>0.37335614012884555</v>
          </cell>
          <cell r="N851" t="str">
            <v>PL</v>
          </cell>
          <cell r="O851">
            <v>0</v>
          </cell>
          <cell r="P851"/>
          <cell r="Q851"/>
          <cell r="R851">
            <v>29569</v>
          </cell>
        </row>
        <row r="852">
          <cell r="A852">
            <v>1057184</v>
          </cell>
          <cell r="B852" t="str">
            <v>Uponor Q&amp;E tágítófej M12/M18 14x2,0</v>
          </cell>
          <cell r="C852">
            <v>26608</v>
          </cell>
          <cell r="D852" t="str">
            <v>db</v>
          </cell>
          <cell r="E852" t="str">
            <v/>
          </cell>
          <cell r="F852">
            <v>1</v>
          </cell>
          <cell r="G852">
            <v>1</v>
          </cell>
          <cell r="H852" t="str">
            <v>Szerszám</v>
          </cell>
          <cell r="I852" t="str">
            <v>Tágítófej</v>
          </cell>
          <cell r="J852" t="str">
            <v>Fűtési</v>
          </cell>
          <cell r="K852"/>
          <cell r="L852">
            <v>29.39</v>
          </cell>
          <cell r="M852">
            <v>0.43227304951879397</v>
          </cell>
          <cell r="N852" t="str">
            <v>PL</v>
          </cell>
          <cell r="O852">
            <v>415.83120896998241</v>
          </cell>
          <cell r="P852"/>
          <cell r="Q852"/>
          <cell r="R852">
            <v>26608</v>
          </cell>
        </row>
        <row r="853">
          <cell r="A853">
            <v>1119381</v>
          </cell>
          <cell r="B853" t="str">
            <v>Uponor Q&amp;E Rapid Seal tágítófej M12/M18 16x2,0/2,2</v>
          </cell>
          <cell r="C853">
            <v>31553.025011702182</v>
          </cell>
          <cell r="D853" t="str">
            <v>db</v>
          </cell>
          <cell r="E853" t="str">
            <v/>
          </cell>
          <cell r="F853">
            <v>1</v>
          </cell>
          <cell r="G853">
            <v>1</v>
          </cell>
          <cell r="H853" t="str">
            <v>Szerszám</v>
          </cell>
          <cell r="I853" t="str">
            <v>Tágítófej</v>
          </cell>
          <cell r="J853" t="str">
            <v>Fűtési</v>
          </cell>
          <cell r="K853"/>
          <cell r="L853">
            <v>36.049999999999997</v>
          </cell>
          <cell r="M853">
            <v>0.41275892610429077</v>
          </cell>
          <cell r="N853"/>
          <cell r="O853"/>
          <cell r="P853"/>
          <cell r="Q853">
            <v>0.40349473578700568</v>
          </cell>
          <cell r="R853">
            <v>31553.025011702182</v>
          </cell>
        </row>
        <row r="854">
          <cell r="A854">
            <v>1119382</v>
          </cell>
          <cell r="B854" t="str">
            <v>Uponor Q&amp;E Rapid Seal tágítófej M12/M18 20x2,0</v>
          </cell>
          <cell r="C854">
            <v>31553.025011702182</v>
          </cell>
          <cell r="D854" t="str">
            <v>db</v>
          </cell>
          <cell r="E854" t="str">
            <v/>
          </cell>
          <cell r="F854">
            <v>1</v>
          </cell>
          <cell r="G854">
            <v>1</v>
          </cell>
          <cell r="H854" t="str">
            <v>Szerszám</v>
          </cell>
          <cell r="I854" t="str">
            <v>Tágítófej</v>
          </cell>
          <cell r="J854" t="str">
            <v>Fűtési</v>
          </cell>
          <cell r="K854"/>
          <cell r="L854">
            <v>36.049999999999997</v>
          </cell>
          <cell r="M854">
            <v>0.41275892610429077</v>
          </cell>
          <cell r="N854"/>
          <cell r="O854"/>
          <cell r="P854"/>
          <cell r="Q854">
            <v>0.40349473578700568</v>
          </cell>
          <cell r="R854">
            <v>31553.025011702182</v>
          </cell>
        </row>
        <row r="855">
          <cell r="A855">
            <v>1119383</v>
          </cell>
          <cell r="B855" t="str">
            <v>Uponor Q&amp;E Rapid Seal tágítófej M12/M18 20x2,8</v>
          </cell>
          <cell r="C855">
            <v>31553.025011702182</v>
          </cell>
          <cell r="D855" t="str">
            <v>db</v>
          </cell>
          <cell r="E855" t="str">
            <v/>
          </cell>
          <cell r="F855">
            <v>1</v>
          </cell>
          <cell r="G855">
            <v>1</v>
          </cell>
          <cell r="H855" t="str">
            <v>Szerszám</v>
          </cell>
          <cell r="I855" t="str">
            <v>Tágítófej</v>
          </cell>
          <cell r="J855" t="str">
            <v>Vizes</v>
          </cell>
          <cell r="K855"/>
          <cell r="L855">
            <v>36.049999999999997</v>
          </cell>
          <cell r="M855">
            <v>0.41275892610429077</v>
          </cell>
          <cell r="N855"/>
          <cell r="O855"/>
          <cell r="P855"/>
          <cell r="Q855">
            <v>0.40349473578700568</v>
          </cell>
          <cell r="R855">
            <v>31553.025011702182</v>
          </cell>
        </row>
        <row r="856">
          <cell r="A856">
            <v>1119384</v>
          </cell>
          <cell r="B856" t="str">
            <v>Uponor Q&amp;E Rapid Seal tágítófej M12/M18 25x2,3</v>
          </cell>
          <cell r="C856">
            <v>31553.025011702182</v>
          </cell>
          <cell r="D856" t="str">
            <v>db</v>
          </cell>
          <cell r="E856" t="str">
            <v/>
          </cell>
          <cell r="F856">
            <v>1</v>
          </cell>
          <cell r="G856">
            <v>1</v>
          </cell>
          <cell r="H856" t="str">
            <v>Szerszám</v>
          </cell>
          <cell r="I856" t="str">
            <v>Tágítófej</v>
          </cell>
          <cell r="J856" t="str">
            <v>Fűtési</v>
          </cell>
          <cell r="K856"/>
          <cell r="L856">
            <v>36.049999999999997</v>
          </cell>
          <cell r="M856">
            <v>0.41275892610429077</v>
          </cell>
          <cell r="N856"/>
          <cell r="O856"/>
          <cell r="P856"/>
          <cell r="Q856">
            <v>0.40349473578700568</v>
          </cell>
          <cell r="R856">
            <v>31553.025011702182</v>
          </cell>
        </row>
        <row r="857">
          <cell r="A857">
            <v>1119385</v>
          </cell>
          <cell r="B857" t="str">
            <v>Uponor Q&amp;E Rapid Seal tágítófej M12/M18 25x3,5</v>
          </cell>
          <cell r="C857">
            <v>31553.025011702182</v>
          </cell>
          <cell r="D857" t="str">
            <v>db</v>
          </cell>
          <cell r="E857" t="str">
            <v/>
          </cell>
          <cell r="F857">
            <v>1</v>
          </cell>
          <cell r="G857">
            <v>1</v>
          </cell>
          <cell r="H857" t="str">
            <v>Szerszám</v>
          </cell>
          <cell r="I857" t="str">
            <v>Tágítófej</v>
          </cell>
          <cell r="J857" t="str">
            <v>Vizes</v>
          </cell>
          <cell r="K857"/>
          <cell r="L857">
            <v>36.049999999999997</v>
          </cell>
          <cell r="M857">
            <v>0.41275892610429077</v>
          </cell>
          <cell r="N857"/>
          <cell r="O857"/>
          <cell r="P857"/>
          <cell r="Q857">
            <v>0.40349473578700568</v>
          </cell>
          <cell r="R857">
            <v>31553.025011702182</v>
          </cell>
        </row>
        <row r="858">
          <cell r="A858">
            <v>1119386</v>
          </cell>
          <cell r="B858" t="str">
            <v>Uponor Q&amp;E Rapid Seal tágítófej M12/M18 32x2,9</v>
          </cell>
          <cell r="C858">
            <v>31553.025011702182</v>
          </cell>
          <cell r="D858" t="str">
            <v>db</v>
          </cell>
          <cell r="E858" t="str">
            <v/>
          </cell>
          <cell r="F858">
            <v>1</v>
          </cell>
          <cell r="G858">
            <v>1</v>
          </cell>
          <cell r="H858" t="str">
            <v>Szerszám</v>
          </cell>
          <cell r="I858" t="str">
            <v>Tágítófej</v>
          </cell>
          <cell r="J858" t="str">
            <v>Fűtési</v>
          </cell>
          <cell r="K858"/>
          <cell r="L858">
            <v>36.049999999999997</v>
          </cell>
          <cell r="M858">
            <v>0.41275892610429077</v>
          </cell>
          <cell r="N858"/>
          <cell r="O858"/>
          <cell r="P858"/>
          <cell r="Q858">
            <v>0.40349473578700568</v>
          </cell>
          <cell r="R858">
            <v>31553.025011702182</v>
          </cell>
        </row>
        <row r="859">
          <cell r="A859">
            <v>1057185</v>
          </cell>
          <cell r="B859" t="str">
            <v>Uponor Q&amp;E tágítófej M12/M18 17x2,0</v>
          </cell>
          <cell r="C859">
            <v>27779</v>
          </cell>
          <cell r="D859" t="str">
            <v>db</v>
          </cell>
          <cell r="E859" t="str">
            <v/>
          </cell>
          <cell r="F859">
            <v>1</v>
          </cell>
          <cell r="G859">
            <v>1</v>
          </cell>
          <cell r="H859" t="str">
            <v>Szerszám</v>
          </cell>
          <cell r="I859" t="str">
            <v>Tágítófej</v>
          </cell>
          <cell r="J859" t="str">
            <v>Fűtési</v>
          </cell>
          <cell r="K859"/>
          <cell r="L859">
            <v>30.97</v>
          </cell>
          <cell r="M859">
            <v>0.42697079809521021</v>
          </cell>
          <cell r="N859" t="str">
            <v>PL</v>
          </cell>
          <cell r="O859">
            <v>520.42244324809383</v>
          </cell>
          <cell r="P859"/>
          <cell r="Q859"/>
          <cell r="R859">
            <v>27779</v>
          </cell>
        </row>
        <row r="860">
          <cell r="A860">
            <v>1057182</v>
          </cell>
          <cell r="B860" t="str">
            <v>Uponor Q&amp;E tágítófej M18 H 32x2,9/4,4</v>
          </cell>
          <cell r="C860">
            <v>31348</v>
          </cell>
          <cell r="D860" t="str">
            <v>klt.</v>
          </cell>
          <cell r="E860" t="str">
            <v/>
          </cell>
          <cell r="F860">
            <v>1</v>
          </cell>
          <cell r="G860">
            <v>1</v>
          </cell>
          <cell r="H860" t="str">
            <v>Szerszám</v>
          </cell>
          <cell r="I860" t="str">
            <v>Tágítófej</v>
          </cell>
          <cell r="J860" t="str">
            <v>Fűtési</v>
          </cell>
          <cell r="K860"/>
          <cell r="L860">
            <v>35.04</v>
          </cell>
          <cell r="M860">
            <v>0.42547832728966339</v>
          </cell>
          <cell r="N860" t="str">
            <v>PL</v>
          </cell>
          <cell r="O860">
            <v>0</v>
          </cell>
          <cell r="P860"/>
          <cell r="Q860"/>
          <cell r="R860">
            <v>31348</v>
          </cell>
        </row>
        <row r="861">
          <cell r="A861">
            <v>1057183</v>
          </cell>
          <cell r="B861" t="str">
            <v>Uponor Q&amp;E tágítófej M18 H 40x3,7</v>
          </cell>
          <cell r="C861">
            <v>36106</v>
          </cell>
          <cell r="D861" t="str">
            <v>klt.</v>
          </cell>
          <cell r="E861" t="str">
            <v/>
          </cell>
          <cell r="F861">
            <v>1</v>
          </cell>
          <cell r="G861">
            <v>1</v>
          </cell>
          <cell r="H861" t="str">
            <v>Szerszám</v>
          </cell>
          <cell r="I861" t="str">
            <v>Tágítófej</v>
          </cell>
          <cell r="J861" t="str">
            <v>Fűtési</v>
          </cell>
          <cell r="K861"/>
          <cell r="L861">
            <v>39.840000000000003</v>
          </cell>
          <cell r="M861">
            <v>0.43285761032459913</v>
          </cell>
          <cell r="N861" t="str">
            <v>PL</v>
          </cell>
          <cell r="O861">
            <v>0</v>
          </cell>
          <cell r="P861"/>
          <cell r="Q861"/>
          <cell r="R861">
            <v>36106</v>
          </cell>
        </row>
        <row r="862">
          <cell r="A862">
            <v>1085095</v>
          </cell>
          <cell r="B862" t="str">
            <v>Uponor Q&amp;E tágítófej VLD 40x3,7/5,5</v>
          </cell>
          <cell r="C862">
            <v>205407</v>
          </cell>
          <cell r="D862" t="str">
            <v>db</v>
          </cell>
          <cell r="E862" t="str">
            <v/>
          </cell>
          <cell r="F862">
            <v>1</v>
          </cell>
          <cell r="G862">
            <v>1</v>
          </cell>
          <cell r="H862" t="str">
            <v>Szerszám</v>
          </cell>
          <cell r="I862" t="str">
            <v>Tágítófej</v>
          </cell>
          <cell r="J862"/>
          <cell r="K862"/>
          <cell r="L862">
            <v>218.71</v>
          </cell>
          <cell r="M862">
            <v>0.4527250654155377</v>
          </cell>
          <cell r="N862" t="str">
            <v>MTO</v>
          </cell>
          <cell r="O862">
            <v>0</v>
          </cell>
          <cell r="P862"/>
          <cell r="Q862"/>
          <cell r="R862">
            <v>205407</v>
          </cell>
        </row>
        <row r="863">
          <cell r="A863">
            <v>1085096</v>
          </cell>
          <cell r="B863" t="str">
            <v>Uponor Q&amp;E tágítófej VLD 50x4,6/6,9</v>
          </cell>
          <cell r="C863">
            <v>185861</v>
          </cell>
          <cell r="D863" t="str">
            <v>db</v>
          </cell>
          <cell r="E863" t="str">
            <v/>
          </cell>
          <cell r="F863">
            <v>1</v>
          </cell>
          <cell r="G863">
            <v>1</v>
          </cell>
          <cell r="H863" t="str">
            <v>Szerszám</v>
          </cell>
          <cell r="I863" t="str">
            <v>Tágítófej</v>
          </cell>
          <cell r="J863"/>
          <cell r="K863"/>
          <cell r="L863">
            <v>216.58</v>
          </cell>
          <cell r="M863">
            <v>0.401061491531297</v>
          </cell>
          <cell r="N863" t="str">
            <v>MTO</v>
          </cell>
          <cell r="O863">
            <v>0</v>
          </cell>
          <cell r="P863"/>
          <cell r="Q863"/>
          <cell r="R863">
            <v>185861</v>
          </cell>
        </row>
        <row r="864">
          <cell r="A864">
            <v>1085097</v>
          </cell>
          <cell r="B864" t="str">
            <v>Uponor Q&amp;E tágítófej VLD 63x5,8/8,6</v>
          </cell>
          <cell r="C864">
            <v>185862</v>
          </cell>
          <cell r="D864" t="str">
            <v>db</v>
          </cell>
          <cell r="E864" t="str">
            <v/>
          </cell>
          <cell r="F864">
            <v>1</v>
          </cell>
          <cell r="G864">
            <v>1</v>
          </cell>
          <cell r="H864" t="str">
            <v>Szerszám</v>
          </cell>
          <cell r="I864" t="str">
            <v>Tágítófej</v>
          </cell>
          <cell r="J864"/>
          <cell r="K864"/>
          <cell r="L864">
            <v>213.35</v>
          </cell>
          <cell r="M864">
            <v>0.40999702990362186</v>
          </cell>
          <cell r="N864" t="str">
            <v>MTO</v>
          </cell>
          <cell r="O864">
            <v>0</v>
          </cell>
          <cell r="P864"/>
          <cell r="Q864"/>
          <cell r="R864">
            <v>185862</v>
          </cell>
        </row>
        <row r="865">
          <cell r="A865">
            <v>1085098</v>
          </cell>
          <cell r="B865" t="str">
            <v>Uponor Q&amp;E tágítófej VLD 75x6,8/10,3</v>
          </cell>
          <cell r="C865">
            <v>432554</v>
          </cell>
          <cell r="D865" t="str">
            <v>db</v>
          </cell>
          <cell r="E865" t="str">
            <v/>
          </cell>
          <cell r="F865">
            <v>1</v>
          </cell>
          <cell r="G865">
            <v>1</v>
          </cell>
          <cell r="H865" t="str">
            <v>Szerszám</v>
          </cell>
          <cell r="I865" t="str">
            <v>Tágítófej</v>
          </cell>
          <cell r="J865"/>
          <cell r="K865"/>
          <cell r="L865">
            <v>247.46</v>
          </cell>
          <cell r="M865">
            <v>0.70595294578281154</v>
          </cell>
          <cell r="N865" t="str">
            <v>MTO</v>
          </cell>
          <cell r="O865">
            <v>0</v>
          </cell>
          <cell r="P865"/>
          <cell r="Q865"/>
          <cell r="R865">
            <v>432554</v>
          </cell>
        </row>
        <row r="866">
          <cell r="A866">
            <v>1135500</v>
          </cell>
          <cell r="B866" t="str">
            <v>Uponor csőcsévélő csővezetővel</v>
          </cell>
          <cell r="C866">
            <v>181044.34298462034</v>
          </cell>
          <cell r="D866" t="str">
            <v>db</v>
          </cell>
          <cell r="E866" t="str">
            <v/>
          </cell>
          <cell r="F866">
            <v>1</v>
          </cell>
          <cell r="G866">
            <v>1</v>
          </cell>
          <cell r="H866" t="str">
            <v>Szerszám</v>
          </cell>
          <cell r="I866" t="str">
            <v>Csőcsévélő</v>
          </cell>
          <cell r="J866"/>
          <cell r="K866"/>
          <cell r="L866" t="e">
            <v>#N/A</v>
          </cell>
          <cell r="M866" t="e">
            <v>#N/A</v>
          </cell>
          <cell r="N866" t="str">
            <v>PL</v>
          </cell>
          <cell r="O866">
            <v>5965.8098634748912</v>
          </cell>
          <cell r="P866"/>
          <cell r="Q866">
            <v>0.22</v>
          </cell>
          <cell r="R866">
            <v>181044.34298462034</v>
          </cell>
        </row>
        <row r="867">
          <cell r="A867">
            <v>1058662</v>
          </cell>
          <cell r="B867" t="str">
            <v>Uponor csőcsévélő csővezetővel</v>
          </cell>
          <cell r="C867">
            <v>181044.34298462034</v>
          </cell>
          <cell r="D867" t="str">
            <v>db</v>
          </cell>
          <cell r="E867"/>
          <cell r="F867">
            <v>1</v>
          </cell>
          <cell r="G867">
            <v>1</v>
          </cell>
          <cell r="H867" t="str">
            <v>Szerszám</v>
          </cell>
          <cell r="I867" t="str">
            <v>Csőcsévélő</v>
          </cell>
          <cell r="J867"/>
          <cell r="K867"/>
          <cell r="L867">
            <v>229.83</v>
          </cell>
          <cell r="M867">
            <v>0.34750991789365648</v>
          </cell>
          <cell r="N867" t="str">
            <v>PL</v>
          </cell>
          <cell r="O867"/>
          <cell r="P867" t="str">
            <v>9-8100-000-26-33-12</v>
          </cell>
          <cell r="Q867"/>
          <cell r="R867">
            <v>181044.34298462034</v>
          </cell>
        </row>
        <row r="868">
          <cell r="A868">
            <v>1061171</v>
          </cell>
          <cell r="B868" t="str">
            <v>Uponor Renovis Panel 2×0,625m</v>
          </cell>
          <cell r="C868">
            <v>28104</v>
          </cell>
          <cell r="D868" t="str">
            <v>db</v>
          </cell>
          <cell r="E868"/>
          <cell r="F868">
            <v>1</v>
          </cell>
          <cell r="G868">
            <v>1</v>
          </cell>
          <cell r="H868" t="str">
            <v>Felületfűtés</v>
          </cell>
          <cell r="I868" t="str">
            <v>Gipszpanel</v>
          </cell>
          <cell r="J868" t="str">
            <v>Renovis</v>
          </cell>
          <cell r="K868" t="str">
            <v>Renovis</v>
          </cell>
          <cell r="L868">
            <v>29.89</v>
          </cell>
          <cell r="M868">
            <v>0.45334926659989794</v>
          </cell>
          <cell r="N868" t="str">
            <v>PL</v>
          </cell>
          <cell r="O868">
            <v>53056.481287665803</v>
          </cell>
          <cell r="P868"/>
          <cell r="Q868"/>
          <cell r="R868">
            <v>28104</v>
          </cell>
        </row>
        <row r="869">
          <cell r="A869">
            <v>1061172</v>
          </cell>
          <cell r="B869" t="str">
            <v>Uponor Renovis Panel 1,2×0,625m</v>
          </cell>
          <cell r="C869">
            <v>20887</v>
          </cell>
          <cell r="D869" t="str">
            <v>db</v>
          </cell>
          <cell r="E869"/>
          <cell r="F869">
            <v>1</v>
          </cell>
          <cell r="G869">
            <v>1</v>
          </cell>
          <cell r="H869" t="str">
            <v>Felületfűtés</v>
          </cell>
          <cell r="I869" t="str">
            <v>Gipszpanel</v>
          </cell>
          <cell r="J869" t="str">
            <v>Renovis</v>
          </cell>
          <cell r="K869" t="str">
            <v>Renovis</v>
          </cell>
          <cell r="L869">
            <v>22.92</v>
          </cell>
          <cell r="M869">
            <v>0.43598493612078071</v>
          </cell>
          <cell r="N869" t="str">
            <v>PL</v>
          </cell>
          <cell r="O869">
            <v>23460.267832864254</v>
          </cell>
          <cell r="P869"/>
          <cell r="Q869"/>
          <cell r="R869">
            <v>20887</v>
          </cell>
        </row>
        <row r="870">
          <cell r="A870">
            <v>1061173</v>
          </cell>
          <cell r="B870" t="str">
            <v>Uponor Renovis Panel 0,8×0,625m</v>
          </cell>
          <cell r="C870">
            <v>17378</v>
          </cell>
          <cell r="D870" t="str">
            <v>db</v>
          </cell>
          <cell r="E870"/>
          <cell r="F870">
            <v>1</v>
          </cell>
          <cell r="G870">
            <v>1</v>
          </cell>
          <cell r="H870" t="str">
            <v>Felületfűtés</v>
          </cell>
          <cell r="I870" t="str">
            <v>Gipszpanel</v>
          </cell>
          <cell r="J870" t="str">
            <v>Renovis</v>
          </cell>
          <cell r="K870" t="str">
            <v>Renovis</v>
          </cell>
          <cell r="L870">
            <v>18.66</v>
          </cell>
          <cell r="M870">
            <v>0.44809541328880131</v>
          </cell>
          <cell r="N870" t="str">
            <v>PL</v>
          </cell>
          <cell r="O870">
            <v>10931.811664741897</v>
          </cell>
          <cell r="P870"/>
          <cell r="Q870"/>
          <cell r="R870">
            <v>17378</v>
          </cell>
        </row>
        <row r="871">
          <cell r="A871">
            <v>1090937</v>
          </cell>
          <cell r="B871" t="str">
            <v>Uponor Thermatop M Panel 2,55x0,277m</v>
          </cell>
          <cell r="C871">
            <v>30592</v>
          </cell>
          <cell r="D871" t="str">
            <v>db</v>
          </cell>
          <cell r="E871"/>
          <cell r="F871">
            <v>1</v>
          </cell>
          <cell r="G871">
            <v>1</v>
          </cell>
          <cell r="H871" t="str">
            <v>Felületfűtés</v>
          </cell>
          <cell r="I871" t="str">
            <v>Tálcáspanel</v>
          </cell>
          <cell r="J871" t="str">
            <v>Thermatop M</v>
          </cell>
          <cell r="K871" t="str">
            <v>Thermatop M</v>
          </cell>
          <cell r="L871">
            <v>31.67</v>
          </cell>
          <cell r="M871">
            <v>0.46790111408163204</v>
          </cell>
          <cell r="N871" t="str">
            <v>PL</v>
          </cell>
          <cell r="O871">
            <v>77726.139530216824</v>
          </cell>
          <cell r="P871"/>
          <cell r="Q871"/>
          <cell r="R871">
            <v>30592</v>
          </cell>
        </row>
        <row r="872">
          <cell r="A872">
            <v>1090936</v>
          </cell>
          <cell r="B872" t="str">
            <v>Uponor Thermatop M Panel 2,15x0,277m</v>
          </cell>
          <cell r="C872">
            <v>25822</v>
          </cell>
          <cell r="D872" t="str">
            <v>db</v>
          </cell>
          <cell r="E872"/>
          <cell r="F872">
            <v>1</v>
          </cell>
          <cell r="G872">
            <v>1</v>
          </cell>
          <cell r="H872" t="str">
            <v>Felületfűtés</v>
          </cell>
          <cell r="I872" t="str">
            <v>Tálcáspanel</v>
          </cell>
          <cell r="J872" t="str">
            <v>Thermatop M</v>
          </cell>
          <cell r="K872" t="str">
            <v>Thermatop M</v>
          </cell>
          <cell r="L872">
            <v>26.77</v>
          </cell>
          <cell r="M872">
            <v>0.4671430295908986</v>
          </cell>
          <cell r="N872" t="str">
            <v>PL</v>
          </cell>
          <cell r="O872">
            <v>66329.901162214359</v>
          </cell>
          <cell r="P872"/>
          <cell r="Q872"/>
          <cell r="R872">
            <v>25822</v>
          </cell>
        </row>
        <row r="873">
          <cell r="A873">
            <v>1090935</v>
          </cell>
          <cell r="B873" t="str">
            <v>Uponor Thermatop M Panel 1,75x0,277m</v>
          </cell>
          <cell r="C873">
            <v>21040</v>
          </cell>
          <cell r="D873" t="str">
            <v>db</v>
          </cell>
          <cell r="E873"/>
          <cell r="F873">
            <v>1</v>
          </cell>
          <cell r="G873">
            <v>1</v>
          </cell>
          <cell r="H873" t="str">
            <v>Felületfűtés</v>
          </cell>
          <cell r="I873" t="str">
            <v>Tálcáspanel</v>
          </cell>
          <cell r="J873" t="str">
            <v>Thermatop M</v>
          </cell>
          <cell r="K873" t="str">
            <v>Thermatop M</v>
          </cell>
          <cell r="L873">
            <v>22.52</v>
          </cell>
          <cell r="M873">
            <v>0.44985799292836404</v>
          </cell>
          <cell r="N873" t="str">
            <v>PL</v>
          </cell>
          <cell r="O873">
            <v>58628.451679372527</v>
          </cell>
          <cell r="P873"/>
          <cell r="Q873"/>
          <cell r="R873">
            <v>21040</v>
          </cell>
        </row>
        <row r="874">
          <cell r="A874">
            <v>1090934</v>
          </cell>
          <cell r="B874" t="str">
            <v>Uponor Thermatop M Panel 1,35x0,277m</v>
          </cell>
          <cell r="C874">
            <v>16259</v>
          </cell>
          <cell r="D874" t="str">
            <v>db</v>
          </cell>
          <cell r="E874"/>
          <cell r="F874">
            <v>1</v>
          </cell>
          <cell r="G874">
            <v>1</v>
          </cell>
          <cell r="H874" t="str">
            <v>Felületfűtés</v>
          </cell>
          <cell r="I874" t="str">
            <v>Tálcáspanel</v>
          </cell>
          <cell r="J874" t="str">
            <v>Thermatop M</v>
          </cell>
          <cell r="K874" t="str">
            <v>Thermatop M</v>
          </cell>
          <cell r="L874">
            <v>17.41</v>
          </cell>
          <cell r="M874">
            <v>0.4496270296336885</v>
          </cell>
          <cell r="N874" t="str">
            <v>PL</v>
          </cell>
          <cell r="O874">
            <v>40029.112967778368</v>
          </cell>
          <cell r="P874"/>
          <cell r="Q874"/>
          <cell r="R874">
            <v>16259</v>
          </cell>
        </row>
        <row r="875">
          <cell r="A875">
            <v>1090933</v>
          </cell>
          <cell r="B875" t="str">
            <v>Uponor Thermatop M Panel 0,95x0,277m</v>
          </cell>
          <cell r="C875">
            <v>11487</v>
          </cell>
          <cell r="D875" t="str">
            <v>db</v>
          </cell>
          <cell r="E875"/>
          <cell r="F875">
            <v>1</v>
          </cell>
          <cell r="G875">
            <v>1</v>
          </cell>
          <cell r="H875" t="str">
            <v>Felületfűtés</v>
          </cell>
          <cell r="I875" t="str">
            <v>Tálcáspanel</v>
          </cell>
          <cell r="J875" t="str">
            <v>Thermatop M</v>
          </cell>
          <cell r="K875" t="str">
            <v>Thermatop M</v>
          </cell>
          <cell r="L875">
            <v>12.93</v>
          </cell>
          <cell r="M875">
            <v>0.42144578671055133</v>
          </cell>
          <cell r="N875" t="str">
            <v>PL</v>
          </cell>
          <cell r="O875">
            <v>15257.320113908474</v>
          </cell>
          <cell r="P875"/>
          <cell r="Q875"/>
          <cell r="R875">
            <v>11487</v>
          </cell>
        </row>
        <row r="876">
          <cell r="A876">
            <v>1120851</v>
          </cell>
          <cell r="B876" t="str">
            <v>Uponor Thermatop S Panel 2,0x0,37m</v>
          </cell>
          <cell r="C876">
            <v>17411</v>
          </cell>
          <cell r="D876" t="str">
            <v>db</v>
          </cell>
          <cell r="E876"/>
          <cell r="F876">
            <v>1</v>
          </cell>
          <cell r="G876">
            <v>1</v>
          </cell>
          <cell r="H876" t="str">
            <v>Felületfűtés</v>
          </cell>
          <cell r="I876" t="str">
            <v>Tálcáspanel</v>
          </cell>
          <cell r="J876" t="str">
            <v>Thermatop S</v>
          </cell>
          <cell r="K876" t="str">
            <v>Thermatop S</v>
          </cell>
          <cell r="L876">
            <v>20.010000000000002</v>
          </cell>
          <cell r="M876">
            <v>0.4092883583273178</v>
          </cell>
          <cell r="N876" t="str">
            <v>PL</v>
          </cell>
          <cell r="O876">
            <v>0</v>
          </cell>
          <cell r="P876"/>
          <cell r="Q876"/>
          <cell r="R876">
            <v>17411</v>
          </cell>
        </row>
        <row r="877">
          <cell r="A877">
            <v>1120852</v>
          </cell>
          <cell r="B877" t="str">
            <v>Uponor Thermatop S Panel 2,5x0,37m</v>
          </cell>
          <cell r="C877">
            <v>22145</v>
          </cell>
          <cell r="D877" t="str">
            <v>db</v>
          </cell>
          <cell r="E877"/>
          <cell r="F877">
            <v>1</v>
          </cell>
          <cell r="G877">
            <v>1</v>
          </cell>
          <cell r="H877" t="str">
            <v>Felületfűtés</v>
          </cell>
          <cell r="I877" t="str">
            <v>Tálcáspanel</v>
          </cell>
          <cell r="J877" t="str">
            <v>Thermatop S</v>
          </cell>
          <cell r="K877" t="str">
            <v>Thermatop S</v>
          </cell>
          <cell r="L877">
            <v>22.32</v>
          </cell>
          <cell r="M877">
            <v>0.48195121139949404</v>
          </cell>
          <cell r="N877" t="str">
            <v>PL</v>
          </cell>
          <cell r="O877">
            <v>0</v>
          </cell>
          <cell r="P877"/>
          <cell r="Q877"/>
          <cell r="R877">
            <v>22145</v>
          </cell>
        </row>
        <row r="878">
          <cell r="A878">
            <v>1120853</v>
          </cell>
          <cell r="B878" t="str">
            <v>Uponor Thermatop S Panel 3,0x0,37m</v>
          </cell>
          <cell r="C878">
            <v>24930</v>
          </cell>
          <cell r="D878" t="str">
            <v>db</v>
          </cell>
          <cell r="E878"/>
          <cell r="F878">
            <v>1</v>
          </cell>
          <cell r="G878">
            <v>1</v>
          </cell>
          <cell r="H878" t="str">
            <v>Felületfűtés</v>
          </cell>
          <cell r="I878" t="str">
            <v>Tálcáspanel</v>
          </cell>
          <cell r="J878" t="str">
            <v>Thermatop S</v>
          </cell>
          <cell r="K878" t="str">
            <v>Thermatop S</v>
          </cell>
          <cell r="L878">
            <v>24.71</v>
          </cell>
          <cell r="M878">
            <v>0.49054875988588253</v>
          </cell>
          <cell r="N878" t="str">
            <v>PL</v>
          </cell>
          <cell r="O878">
            <v>0</v>
          </cell>
          <cell r="P878"/>
          <cell r="Q878"/>
          <cell r="R878">
            <v>24930</v>
          </cell>
        </row>
        <row r="879">
          <cell r="A879">
            <v>1120854</v>
          </cell>
          <cell r="B879" t="str">
            <v>Uponor Thermatop S Panel 3,5x0,37m</v>
          </cell>
          <cell r="C879">
            <v>28688</v>
          </cell>
          <cell r="D879" t="str">
            <v>db</v>
          </cell>
          <cell r="E879"/>
          <cell r="F879">
            <v>1</v>
          </cell>
          <cell r="G879">
            <v>1</v>
          </cell>
          <cell r="H879" t="str">
            <v>Felületfűtés</v>
          </cell>
          <cell r="I879" t="str">
            <v>Tálcáspanel</v>
          </cell>
          <cell r="J879" t="str">
            <v>Thermatop S</v>
          </cell>
          <cell r="K879" t="str">
            <v>Thermatop S</v>
          </cell>
          <cell r="L879">
            <v>27.33</v>
          </cell>
          <cell r="M879">
            <v>0.51034350862572986</v>
          </cell>
          <cell r="N879" t="str">
            <v>PL</v>
          </cell>
          <cell r="O879">
            <v>0</v>
          </cell>
          <cell r="P879"/>
          <cell r="Q879"/>
          <cell r="R879">
            <v>28688</v>
          </cell>
        </row>
        <row r="880">
          <cell r="A880">
            <v>1120855</v>
          </cell>
          <cell r="B880" t="str">
            <v>Uponor Thermatop S Panel 4,0x0,37m</v>
          </cell>
          <cell r="C880">
            <v>32826</v>
          </cell>
          <cell r="D880" t="str">
            <v>db</v>
          </cell>
          <cell r="E880"/>
          <cell r="F880">
            <v>1</v>
          </cell>
          <cell r="G880">
            <v>1</v>
          </cell>
          <cell r="H880" t="str">
            <v>Felületfűtés</v>
          </cell>
          <cell r="I880" t="str">
            <v>Tálcáspanel</v>
          </cell>
          <cell r="J880" t="str">
            <v>Thermatop S</v>
          </cell>
          <cell r="K880" t="str">
            <v>Thermatop S</v>
          </cell>
          <cell r="L880">
            <v>29.88</v>
          </cell>
          <cell r="M880">
            <v>0.53214121911853351</v>
          </cell>
          <cell r="N880" t="str">
            <v>PL</v>
          </cell>
          <cell r="O880">
            <v>0</v>
          </cell>
          <cell r="P880"/>
          <cell r="Q880"/>
          <cell r="R880">
            <v>32826</v>
          </cell>
        </row>
        <row r="881">
          <cell r="A881">
            <v>1120856</v>
          </cell>
          <cell r="B881" t="str">
            <v>Uponor Thermatop S Panel 4,5x0,37m</v>
          </cell>
          <cell r="C881">
            <v>37582</v>
          </cell>
          <cell r="D881" t="str">
            <v>db</v>
          </cell>
          <cell r="E881"/>
          <cell r="F881">
            <v>1</v>
          </cell>
          <cell r="G881">
            <v>1</v>
          </cell>
          <cell r="H881" t="str">
            <v>Felületfűtés</v>
          </cell>
          <cell r="I881" t="str">
            <v>Tálcáspanel</v>
          </cell>
          <cell r="J881" t="str">
            <v>Thermatop S</v>
          </cell>
          <cell r="K881" t="str">
            <v>Thermatop S</v>
          </cell>
          <cell r="L881">
            <v>32.51</v>
          </cell>
          <cell r="M881">
            <v>0.55537975041305465</v>
          </cell>
          <cell r="N881" t="str">
            <v>PL</v>
          </cell>
          <cell r="O881">
            <v>0</v>
          </cell>
          <cell r="P881"/>
          <cell r="Q881"/>
          <cell r="R881">
            <v>37582</v>
          </cell>
        </row>
        <row r="882">
          <cell r="A882">
            <v>1005405</v>
          </cell>
          <cell r="B882" t="str">
            <v>Uponor Contec ON rendszerlemez</v>
          </cell>
          <cell r="C882">
            <v>7364</v>
          </cell>
          <cell r="D882" t="str">
            <v>db</v>
          </cell>
          <cell r="E882"/>
          <cell r="F882">
            <v>10</v>
          </cell>
          <cell r="G882">
            <v>40</v>
          </cell>
          <cell r="H882" t="str">
            <v>Felületfűtés</v>
          </cell>
          <cell r="I882" t="str">
            <v>TABS</v>
          </cell>
          <cell r="J882" t="str">
            <v>Contec ON</v>
          </cell>
          <cell r="K882" t="str">
            <v>Contec ON</v>
          </cell>
          <cell r="L882">
            <v>7.49</v>
          </cell>
          <cell r="M882">
            <v>0.47721851903494628</v>
          </cell>
          <cell r="N882" t="str">
            <v>PL</v>
          </cell>
          <cell r="O882">
            <v>3796.4748684099322</v>
          </cell>
          <cell r="P882"/>
          <cell r="Q882"/>
          <cell r="R882">
            <v>7364</v>
          </cell>
        </row>
        <row r="883">
          <cell r="A883">
            <v>1007049</v>
          </cell>
          <cell r="B883" t="str">
            <v>Uponor Contec ON betonláb</v>
          </cell>
          <cell r="C883">
            <v>449</v>
          </cell>
          <cell r="D883" t="str">
            <v>db</v>
          </cell>
          <cell r="E883"/>
          <cell r="F883">
            <v>1000</v>
          </cell>
          <cell r="G883">
            <v>1000</v>
          </cell>
          <cell r="H883" t="str">
            <v>Felületfűtés</v>
          </cell>
          <cell r="I883" t="str">
            <v>TABS</v>
          </cell>
          <cell r="J883" t="str">
            <v>Contec ON</v>
          </cell>
          <cell r="K883" t="str">
            <v>Contec ON</v>
          </cell>
          <cell r="L883">
            <v>0.32</v>
          </cell>
          <cell r="M883">
            <v>0.63368407936208038</v>
          </cell>
          <cell r="N883" t="str">
            <v>PL</v>
          </cell>
          <cell r="O883">
            <v>0</v>
          </cell>
          <cell r="P883"/>
          <cell r="Q883"/>
          <cell r="R883">
            <v>449</v>
          </cell>
        </row>
        <row r="884">
          <cell r="A884">
            <v>1005188</v>
          </cell>
          <cell r="B884" t="str">
            <v>Uponor clip 16mm-es csőhöz, 3mm acélhálóhoz</v>
          </cell>
          <cell r="C884">
            <v>27</v>
          </cell>
          <cell r="D884" t="str">
            <v>db</v>
          </cell>
          <cell r="E884"/>
          <cell r="F884">
            <v>500</v>
          </cell>
          <cell r="G884">
            <v>5000</v>
          </cell>
          <cell r="H884" t="str">
            <v>Felületfűtés</v>
          </cell>
          <cell r="I884" t="str">
            <v>Rögzítés</v>
          </cell>
          <cell r="J884" t="str">
            <v>Classic</v>
          </cell>
          <cell r="K884" t="str">
            <v>Classic</v>
          </cell>
          <cell r="L884">
            <v>0.02</v>
          </cell>
          <cell r="M884">
            <v>0.6192688695221622</v>
          </cell>
          <cell r="N884" t="str">
            <v>PL</v>
          </cell>
          <cell r="O884">
            <v>0</v>
          </cell>
          <cell r="P884" t="str">
            <v>9-2090-000-00-01-08NN</v>
          </cell>
          <cell r="Q884"/>
          <cell r="R884">
            <v>27</v>
          </cell>
        </row>
        <row r="885">
          <cell r="A885">
            <v>1005189</v>
          </cell>
          <cell r="B885" t="str">
            <v>Uponor clip 17mm-es csőhöz, 3mm acélhálóhoz</v>
          </cell>
          <cell r="C885">
            <v>27</v>
          </cell>
          <cell r="D885" t="str">
            <v>db</v>
          </cell>
          <cell r="E885"/>
          <cell r="F885">
            <v>500</v>
          </cell>
          <cell r="G885">
            <v>5000</v>
          </cell>
          <cell r="H885" t="str">
            <v>Felületfűtés</v>
          </cell>
          <cell r="I885" t="str">
            <v>Rögzítés</v>
          </cell>
          <cell r="J885" t="str">
            <v>Classic</v>
          </cell>
          <cell r="K885" t="str">
            <v>Classic</v>
          </cell>
          <cell r="L885">
            <v>0.02</v>
          </cell>
          <cell r="M885">
            <v>0.6192688695221622</v>
          </cell>
          <cell r="N885" t="str">
            <v>PL</v>
          </cell>
          <cell r="O885">
            <v>184.91562176299999</v>
          </cell>
          <cell r="P885"/>
          <cell r="Q885"/>
          <cell r="R885">
            <v>27</v>
          </cell>
        </row>
        <row r="886">
          <cell r="A886">
            <v>1005190</v>
          </cell>
          <cell r="B886" t="str">
            <v>Uponor clip 20mm-es csőhöz, 3mm acélhálóhoz</v>
          </cell>
          <cell r="C886">
            <v>43</v>
          </cell>
          <cell r="D886" t="str">
            <v>db</v>
          </cell>
          <cell r="E886"/>
          <cell r="F886">
            <v>280</v>
          </cell>
          <cell r="G886">
            <v>2800</v>
          </cell>
          <cell r="H886" t="str">
            <v>Felületfűtés</v>
          </cell>
          <cell r="I886" t="str">
            <v>Rögzítés</v>
          </cell>
          <cell r="J886" t="str">
            <v>Classic</v>
          </cell>
          <cell r="K886" t="str">
            <v>Classic</v>
          </cell>
          <cell r="L886">
            <v>0.04</v>
          </cell>
          <cell r="M886">
            <v>0.52187253381852949</v>
          </cell>
          <cell r="N886" t="str">
            <v>PL</v>
          </cell>
          <cell r="O886">
            <v>24.658207824000002</v>
          </cell>
          <cell r="P886"/>
          <cell r="Q886"/>
          <cell r="R886">
            <v>43</v>
          </cell>
        </row>
        <row r="887">
          <cell r="A887">
            <v>1006295</v>
          </cell>
          <cell r="B887" t="str">
            <v>Uponor clip tűző szerszám 16-17mm-es clippekhez</v>
          </cell>
          <cell r="C887">
            <v>85180</v>
          </cell>
          <cell r="D887" t="str">
            <v>db</v>
          </cell>
          <cell r="E887"/>
          <cell r="F887">
            <v>1</v>
          </cell>
          <cell r="G887">
            <v>1</v>
          </cell>
          <cell r="H887" t="str">
            <v>Felületfűtés</v>
          </cell>
          <cell r="I887" t="str">
            <v>Rögzítés</v>
          </cell>
          <cell r="J887" t="str">
            <v>Classic</v>
          </cell>
          <cell r="K887" t="str">
            <v>Classic</v>
          </cell>
          <cell r="L887">
            <v>114.9</v>
          </cell>
          <cell r="M887">
            <v>0.3066786886115308</v>
          </cell>
          <cell r="N887" t="str">
            <v>PL</v>
          </cell>
          <cell r="O887">
            <v>153.22488687000001</v>
          </cell>
          <cell r="P887"/>
          <cell r="Q887"/>
          <cell r="R887">
            <v>85180</v>
          </cell>
        </row>
        <row r="888">
          <cell r="A888">
            <v>1006309</v>
          </cell>
          <cell r="B888" t="str">
            <v>Uponor clip tűző szerszám 20mm-es clippekhez</v>
          </cell>
          <cell r="C888">
            <v>141562</v>
          </cell>
          <cell r="D888" t="str">
            <v>db</v>
          </cell>
          <cell r="E888"/>
          <cell r="F888">
            <v>1</v>
          </cell>
          <cell r="G888">
            <v>1</v>
          </cell>
          <cell r="H888" t="str">
            <v>Felületfűtés</v>
          </cell>
          <cell r="I888" t="str">
            <v>Rögzítés</v>
          </cell>
          <cell r="J888" t="str">
            <v>Classic</v>
          </cell>
          <cell r="K888" t="str">
            <v>Classic</v>
          </cell>
          <cell r="L888">
            <v>168.79</v>
          </cell>
          <cell r="M888">
            <v>0.38715283661555921</v>
          </cell>
          <cell r="N888" t="str">
            <v>PL</v>
          </cell>
          <cell r="O888">
            <v>0</v>
          </cell>
          <cell r="P888"/>
          <cell r="Q888"/>
          <cell r="R888">
            <v>141562</v>
          </cell>
        </row>
        <row r="889">
          <cell r="A889">
            <v>1005261</v>
          </cell>
          <cell r="B889" t="str">
            <v>Uponor Minitec rendszerlemez 1100x700x12mm</v>
          </cell>
          <cell r="C889">
            <v>4934</v>
          </cell>
          <cell r="D889" t="str">
            <v>m2</v>
          </cell>
          <cell r="E889" t="str">
            <v/>
          </cell>
          <cell r="F889">
            <v>15.4</v>
          </cell>
          <cell r="G889">
            <v>15.4</v>
          </cell>
          <cell r="H889" t="str">
            <v>Felületfűtés</v>
          </cell>
          <cell r="I889" t="str">
            <v>Rögzítés</v>
          </cell>
          <cell r="J889" t="str">
            <v>Minitec</v>
          </cell>
          <cell r="K889" t="str">
            <v>Minitec</v>
          </cell>
          <cell r="L889">
            <v>5.52</v>
          </cell>
          <cell r="M889">
            <v>0.42496789940801649</v>
          </cell>
          <cell r="N889" t="str">
            <v>PL</v>
          </cell>
          <cell r="O889">
            <v>112438.94726548945</v>
          </cell>
          <cell r="P889"/>
          <cell r="Q889"/>
          <cell r="R889">
            <v>4934</v>
          </cell>
        </row>
        <row r="890">
          <cell r="A890">
            <v>1016692</v>
          </cell>
          <cell r="B890" t="str">
            <v>Uponor Minitec szorítógyűrűs Y idom 2x9,9-3/4"</v>
          </cell>
          <cell r="C890">
            <v>7900</v>
          </cell>
          <cell r="D890" t="str">
            <v>db</v>
          </cell>
          <cell r="E890"/>
          <cell r="F890">
            <v>1</v>
          </cell>
          <cell r="G890">
            <v>50</v>
          </cell>
          <cell r="H890" t="str">
            <v>Felületfűtés</v>
          </cell>
          <cell r="I890" t="str">
            <v>Idom</v>
          </cell>
          <cell r="J890" t="str">
            <v>Y</v>
          </cell>
          <cell r="K890" t="str">
            <v>Minitec</v>
          </cell>
          <cell r="L890">
            <v>7.82</v>
          </cell>
          <cell r="M890">
            <v>0.49121790576524904</v>
          </cell>
          <cell r="N890" t="str">
            <v>PL</v>
          </cell>
          <cell r="O890"/>
          <cell r="P890"/>
          <cell r="Q890"/>
          <cell r="R890">
            <v>7900</v>
          </cell>
        </row>
        <row r="891">
          <cell r="A891">
            <v>1005478</v>
          </cell>
          <cell r="B891" t="str">
            <v>Uponor Tecto rendszerlemez 1450x850x30mm</v>
          </cell>
          <cell r="C891">
            <v>4027</v>
          </cell>
          <cell r="D891" t="str">
            <v>m2</v>
          </cell>
          <cell r="E891" t="str">
            <v/>
          </cell>
          <cell r="F891">
            <v>8.9600000000000009</v>
          </cell>
          <cell r="G891">
            <v>8.9600000000000009</v>
          </cell>
          <cell r="H891" t="str">
            <v>Felületfűtés</v>
          </cell>
          <cell r="I891" t="str">
            <v>Rögzítés</v>
          </cell>
          <cell r="J891" t="str">
            <v>Tecto</v>
          </cell>
          <cell r="K891" t="str">
            <v>Tecto</v>
          </cell>
          <cell r="L891">
            <v>5.57</v>
          </cell>
          <cell r="M891">
            <v>0.28907183123215785</v>
          </cell>
          <cell r="N891" t="str">
            <v>PL</v>
          </cell>
          <cell r="O891">
            <v>23170.960870130948</v>
          </cell>
          <cell r="P891"/>
          <cell r="Q891"/>
          <cell r="R891">
            <v>3221.6000000000004</v>
          </cell>
        </row>
        <row r="892">
          <cell r="A892">
            <v>1005477</v>
          </cell>
          <cell r="B892" t="str">
            <v>Uponor Tecto rendszerlemez 1450x850x11mm</v>
          </cell>
          <cell r="C892">
            <v>3419</v>
          </cell>
          <cell r="D892" t="str">
            <v>m2</v>
          </cell>
          <cell r="E892" t="str">
            <v/>
          </cell>
          <cell r="F892">
            <v>15.68</v>
          </cell>
          <cell r="G892">
            <v>15.68</v>
          </cell>
          <cell r="H892" t="str">
            <v>Felületfűtés</v>
          </cell>
          <cell r="I892" t="str">
            <v>Rögzítés</v>
          </cell>
          <cell r="J892" t="str">
            <v>Tecto</v>
          </cell>
          <cell r="K892" t="str">
            <v>Tecto</v>
          </cell>
          <cell r="L892">
            <v>4.43</v>
          </cell>
          <cell r="M892">
            <v>0.33402675465846488</v>
          </cell>
          <cell r="N892" t="str">
            <v>PL</v>
          </cell>
          <cell r="O892">
            <v>19736.129496002071</v>
          </cell>
          <cell r="P892"/>
          <cell r="Q892"/>
          <cell r="R892">
            <v>2564.25</v>
          </cell>
        </row>
        <row r="893">
          <cell r="A893">
            <v>1121164</v>
          </cell>
          <cell r="B893" t="str">
            <v>Uponor Nubos rendszerlemez szigeteléssel 1400x800x18mm</v>
          </cell>
          <cell r="C893">
            <v>3551</v>
          </cell>
          <cell r="D893" t="str">
            <v>m2</v>
          </cell>
          <cell r="E893"/>
          <cell r="F893">
            <v>71.680000000000007</v>
          </cell>
          <cell r="G893">
            <v>71.680000000000007</v>
          </cell>
          <cell r="H893" t="str">
            <v>Felületfűtés</v>
          </cell>
          <cell r="I893" t="str">
            <v>Rögzítés</v>
          </cell>
          <cell r="J893" t="str">
            <v>Nubos</v>
          </cell>
          <cell r="K893" t="str">
            <v>Nubos</v>
          </cell>
          <cell r="L893">
            <v>3.61</v>
          </cell>
          <cell r="M893">
            <v>0.47747305987503741</v>
          </cell>
          <cell r="N893" t="str">
            <v>PL</v>
          </cell>
          <cell r="O893">
            <v>0</v>
          </cell>
          <cell r="P893"/>
          <cell r="Q893"/>
          <cell r="R893">
            <v>2485.6999999999998</v>
          </cell>
        </row>
        <row r="894">
          <cell r="A894">
            <v>1086535</v>
          </cell>
          <cell r="B894" t="str">
            <v>Uponor Smart Nub rendszerlemez 1200x800x20mm</v>
          </cell>
          <cell r="C894">
            <v>3553</v>
          </cell>
          <cell r="D894" t="str">
            <v>m2</v>
          </cell>
          <cell r="E894"/>
          <cell r="F894">
            <v>14.4</v>
          </cell>
          <cell r="G894">
            <v>14.4</v>
          </cell>
          <cell r="H894" t="str">
            <v>Felületfűtés</v>
          </cell>
          <cell r="I894" t="str">
            <v>Rögzítés</v>
          </cell>
          <cell r="J894" t="str">
            <v>Nubos</v>
          </cell>
          <cell r="K894" t="str">
            <v>Nubos</v>
          </cell>
          <cell r="L894">
            <v>4.4400000000000004</v>
          </cell>
          <cell r="M894">
            <v>0.35769704585303708</v>
          </cell>
          <cell r="N894" t="str">
            <v>MTO</v>
          </cell>
          <cell r="O894">
            <v>0</v>
          </cell>
          <cell r="P894"/>
          <cell r="Q894"/>
          <cell r="R894">
            <v>2664.75</v>
          </cell>
        </row>
        <row r="895">
          <cell r="A895">
            <v>1016703</v>
          </cell>
          <cell r="B895" t="str">
            <v xml:space="preserve">Uponor Nubos fólia, szigetelés nélkül 1447×900×18mm 14-16mm </v>
          </cell>
          <cell r="C895">
            <v>2571</v>
          </cell>
          <cell r="D895" t="str">
            <v>m2</v>
          </cell>
          <cell r="E895"/>
          <cell r="F895">
            <v>10</v>
          </cell>
          <cell r="G895">
            <v>10</v>
          </cell>
          <cell r="H895" t="str">
            <v>Felületfűtés</v>
          </cell>
          <cell r="I895" t="str">
            <v>Rögzítés</v>
          </cell>
          <cell r="J895" t="str">
            <v>Nubos</v>
          </cell>
          <cell r="K895" t="str">
            <v>Nubos</v>
          </cell>
          <cell r="L895">
            <v>2.88</v>
          </cell>
          <cell r="M895">
            <v>0.42423857047925584</v>
          </cell>
          <cell r="N895" t="str">
            <v>PL</v>
          </cell>
          <cell r="O895">
            <v>7302.1591024159679</v>
          </cell>
          <cell r="P895"/>
          <cell r="Q895"/>
          <cell r="R895">
            <v>2571</v>
          </cell>
        </row>
        <row r="896">
          <cell r="A896">
            <v>1005485</v>
          </cell>
          <cell r="B896" t="str">
            <v>Uponor Siccus rendszerlemez 1197x1050x25mm</v>
          </cell>
          <cell r="C896">
            <v>3388</v>
          </cell>
          <cell r="D896" t="str">
            <v>m2</v>
          </cell>
          <cell r="E896" t="str">
            <v/>
          </cell>
          <cell r="F896">
            <v>12.5</v>
          </cell>
          <cell r="G896">
            <v>12.5</v>
          </cell>
          <cell r="H896" t="str">
            <v>Felületfűtés</v>
          </cell>
          <cell r="I896" t="str">
            <v>Rögzítés</v>
          </cell>
          <cell r="J896" t="str">
            <v>Siccus</v>
          </cell>
          <cell r="K896" t="str">
            <v>Siccus</v>
          </cell>
          <cell r="L896">
            <v>3.7</v>
          </cell>
          <cell r="M896">
            <v>0.43868004818866602</v>
          </cell>
          <cell r="N896" t="str">
            <v>PL</v>
          </cell>
          <cell r="O896">
            <v>9968.6800127738697</v>
          </cell>
          <cell r="P896"/>
          <cell r="Q896"/>
          <cell r="R896">
            <v>3388</v>
          </cell>
        </row>
        <row r="897">
          <cell r="A897">
            <v>1005486</v>
          </cell>
          <cell r="B897" t="str">
            <v xml:space="preserve">Uponor Siccus hőelosztó lemez </v>
          </cell>
          <cell r="C897">
            <v>1874</v>
          </cell>
          <cell r="D897" t="str">
            <v>db</v>
          </cell>
          <cell r="E897" t="str">
            <v/>
          </cell>
          <cell r="F897">
            <v>48</v>
          </cell>
          <cell r="G897">
            <v>48</v>
          </cell>
          <cell r="H897" t="str">
            <v>Felületfűtés</v>
          </cell>
          <cell r="I897" t="str">
            <v>Rögzítés</v>
          </cell>
          <cell r="J897" t="str">
            <v>Siccus</v>
          </cell>
          <cell r="K897" t="str">
            <v>Siccus</v>
          </cell>
          <cell r="L897">
            <v>1.05</v>
          </cell>
          <cell r="M897">
            <v>0.71201367265083515</v>
          </cell>
          <cell r="N897" t="str">
            <v>PL</v>
          </cell>
          <cell r="O897">
            <v>15814.690053122402</v>
          </cell>
          <cell r="P897"/>
          <cell r="Q897"/>
          <cell r="R897">
            <v>1874</v>
          </cell>
        </row>
        <row r="898">
          <cell r="A898">
            <v>1122381</v>
          </cell>
          <cell r="B898" t="str">
            <v>Uponor Siccus Mini rendszerlemez 1200x600x15mm</v>
          </cell>
          <cell r="C898">
            <v>11360</v>
          </cell>
          <cell r="D898" t="str">
            <v>m2</v>
          </cell>
          <cell r="E898" t="str">
            <v/>
          </cell>
          <cell r="F898">
            <v>7.2</v>
          </cell>
          <cell r="G898">
            <v>144</v>
          </cell>
          <cell r="H898" t="str">
            <v>Felületfűtés</v>
          </cell>
          <cell r="I898" t="str">
            <v>Rögzítés</v>
          </cell>
          <cell r="J898" t="str">
            <v>Siccus Mini</v>
          </cell>
          <cell r="K898" t="str">
            <v>Siccus Mini</v>
          </cell>
          <cell r="L898">
            <v>12.22</v>
          </cell>
          <cell r="M898">
            <v>0.45</v>
          </cell>
          <cell r="N898" t="str">
            <v>PL</v>
          </cell>
          <cell r="O898">
            <v>0</v>
          </cell>
          <cell r="P898"/>
          <cell r="Q898"/>
          <cell r="R898">
            <v>11360</v>
          </cell>
        </row>
        <row r="899">
          <cell r="A899">
            <v>1139793</v>
          </cell>
          <cell r="B899" t="str">
            <v>Uponor Siccus Mini teherelosztó lemez 1000x600x6mm</v>
          </cell>
          <cell r="C899">
            <v>9350</v>
          </cell>
          <cell r="D899" t="str">
            <v>m2</v>
          </cell>
          <cell r="E899" t="str">
            <v/>
          </cell>
          <cell r="F899">
            <v>3</v>
          </cell>
          <cell r="G899">
            <v>90</v>
          </cell>
          <cell r="H899" t="str">
            <v>Felületfűtés</v>
          </cell>
          <cell r="I899" t="str">
            <v>Rögzítés</v>
          </cell>
          <cell r="J899" t="str">
            <v>Siccus Mini</v>
          </cell>
          <cell r="K899" t="str">
            <v>Siccus Mini</v>
          </cell>
          <cell r="L899">
            <v>9.89</v>
          </cell>
          <cell r="M899">
            <v>0.46</v>
          </cell>
          <cell r="N899" t="str">
            <v>PL</v>
          </cell>
          <cell r="O899">
            <v>0</v>
          </cell>
          <cell r="P899"/>
          <cell r="Q899"/>
          <cell r="R899">
            <v>9350</v>
          </cell>
        </row>
        <row r="900">
          <cell r="A900">
            <v>1139794</v>
          </cell>
          <cell r="B900" t="str">
            <v>Uponor Siccus Mini szegély csík 1000x45x15mm</v>
          </cell>
          <cell r="C900">
            <v>2817</v>
          </cell>
          <cell r="D900" t="str">
            <v>m</v>
          </cell>
          <cell r="E900" t="str">
            <v/>
          </cell>
          <cell r="F900">
            <v>10</v>
          </cell>
          <cell r="G900">
            <v>800</v>
          </cell>
          <cell r="H900" t="str">
            <v>Felületfűtés</v>
          </cell>
          <cell r="I900" t="str">
            <v>Rögzítés</v>
          </cell>
          <cell r="J900" t="str">
            <v>Siccus Mini</v>
          </cell>
          <cell r="K900" t="str">
            <v>Siccus Mini</v>
          </cell>
          <cell r="L900">
            <v>2.7</v>
          </cell>
          <cell r="M900">
            <v>0.51</v>
          </cell>
          <cell r="N900" t="str">
            <v>PL</v>
          </cell>
          <cell r="O900">
            <v>0</v>
          </cell>
          <cell r="P900"/>
          <cell r="Q900"/>
          <cell r="R900">
            <v>2817</v>
          </cell>
        </row>
        <row r="901">
          <cell r="A901">
            <v>1139795</v>
          </cell>
          <cell r="B901" t="str">
            <v>Uponor Siccus Mini ragasztószalag 143mm</v>
          </cell>
          <cell r="C901">
            <v>1189</v>
          </cell>
          <cell r="D901" t="str">
            <v>m</v>
          </cell>
          <cell r="E901" t="str">
            <v/>
          </cell>
          <cell r="F901">
            <v>24</v>
          </cell>
          <cell r="G901">
            <v>3360</v>
          </cell>
          <cell r="H901" t="str">
            <v>Felületfűtés</v>
          </cell>
          <cell r="I901" t="str">
            <v>Rögzítés</v>
          </cell>
          <cell r="J901" t="str">
            <v>Siccus Mini</v>
          </cell>
          <cell r="K901" t="str">
            <v>Siccus Mini</v>
          </cell>
          <cell r="L901">
            <v>1.1399999999999999</v>
          </cell>
          <cell r="M901">
            <v>0.51</v>
          </cell>
          <cell r="N901" t="str">
            <v>PL</v>
          </cell>
          <cell r="O901">
            <v>0</v>
          </cell>
          <cell r="P901"/>
          <cell r="Q901"/>
          <cell r="R901">
            <v>1189</v>
          </cell>
        </row>
        <row r="902">
          <cell r="A902">
            <v>1139796</v>
          </cell>
          <cell r="B902" t="str">
            <v>Uponor Siccus Mini horonyvágó szerszám 10mm 230V</v>
          </cell>
          <cell r="C902">
            <v>145548</v>
          </cell>
          <cell r="D902" t="str">
            <v>db</v>
          </cell>
          <cell r="E902" t="str">
            <v/>
          </cell>
          <cell r="F902">
            <v>1</v>
          </cell>
          <cell r="G902">
            <v>20</v>
          </cell>
          <cell r="H902" t="str">
            <v>Felületfűtés</v>
          </cell>
          <cell r="I902" t="str">
            <v>Rögzítés</v>
          </cell>
          <cell r="J902" t="str">
            <v>Siccus Mini</v>
          </cell>
          <cell r="K902" t="str">
            <v>Siccus Mini</v>
          </cell>
          <cell r="L902">
            <v>143.13</v>
          </cell>
          <cell r="M902">
            <v>0.49</v>
          </cell>
          <cell r="N902" t="str">
            <v>PL</v>
          </cell>
          <cell r="O902">
            <v>0</v>
          </cell>
          <cell r="P902"/>
          <cell r="Q902"/>
          <cell r="R902">
            <v>145548</v>
          </cell>
        </row>
        <row r="903">
          <cell r="A903">
            <v>1090917</v>
          </cell>
          <cell r="B903" t="str">
            <v>Uponor Tacker Panel 20mm EPS DEO 100</v>
          </cell>
          <cell r="C903">
            <v>1609</v>
          </cell>
          <cell r="D903" t="str">
            <v>m2</v>
          </cell>
          <cell r="E903" t="str">
            <v/>
          </cell>
          <cell r="F903">
            <v>10</v>
          </cell>
          <cell r="G903">
            <v>10</v>
          </cell>
          <cell r="H903" t="str">
            <v>Felületfűtés</v>
          </cell>
          <cell r="I903" t="str">
            <v>Rögzítés</v>
          </cell>
          <cell r="J903" t="str">
            <v>Tacker</v>
          </cell>
          <cell r="K903" t="str">
            <v>Tacker</v>
          </cell>
          <cell r="L903">
            <v>2.17</v>
          </cell>
          <cell r="M903">
            <v>0.30680432148239567</v>
          </cell>
          <cell r="N903" t="str">
            <v>PL</v>
          </cell>
          <cell r="O903">
            <v>17950.907348621258</v>
          </cell>
          <cell r="P903"/>
          <cell r="Q903"/>
          <cell r="R903">
            <v>1367.6499999999999</v>
          </cell>
        </row>
        <row r="904">
          <cell r="A904">
            <v>1090924</v>
          </cell>
          <cell r="B904" t="str">
            <v>Uponor Tacker Panel 30mm EPS DES 30-2</v>
          </cell>
          <cell r="C904">
            <v>2036</v>
          </cell>
          <cell r="D904" t="str">
            <v>m2</v>
          </cell>
          <cell r="E904" t="str">
            <v/>
          </cell>
          <cell r="F904">
            <v>10</v>
          </cell>
          <cell r="G904">
            <v>10</v>
          </cell>
          <cell r="H904" t="str">
            <v>Felületfűtés</v>
          </cell>
          <cell r="I904" t="str">
            <v>Rögzítés</v>
          </cell>
          <cell r="J904" t="str">
            <v>Tacker</v>
          </cell>
          <cell r="K904" t="str">
            <v>Tacker</v>
          </cell>
          <cell r="L904">
            <v>2.4</v>
          </cell>
          <cell r="M904">
            <v>0.39412138371896166</v>
          </cell>
          <cell r="N904" t="str">
            <v>PL</v>
          </cell>
          <cell r="O904">
            <v>70734.179616803143</v>
          </cell>
          <cell r="P904"/>
          <cell r="Q904"/>
          <cell r="R904">
            <v>1425.1999999999998</v>
          </cell>
        </row>
        <row r="905">
          <cell r="A905">
            <v>1094378</v>
          </cell>
          <cell r="B905" t="str">
            <v>Uponor Tacker Panel 30mm EPS DEO 70 10x1m</v>
          </cell>
          <cell r="C905">
            <v>2328</v>
          </cell>
          <cell r="D905" t="str">
            <v>m2</v>
          </cell>
          <cell r="E905" t="str">
            <v/>
          </cell>
          <cell r="F905">
            <v>10</v>
          </cell>
          <cell r="G905">
            <v>10</v>
          </cell>
          <cell r="H905" t="str">
            <v>Felületfűtés</v>
          </cell>
          <cell r="I905" t="str">
            <v>Rögzítés</v>
          </cell>
          <cell r="J905" t="str">
            <v>Tacker</v>
          </cell>
          <cell r="K905" t="str">
            <v>Tacker</v>
          </cell>
          <cell r="L905">
            <v>2.1</v>
          </cell>
          <cell r="M905">
            <v>0.53635190940521049</v>
          </cell>
          <cell r="N905" t="str">
            <v>PL</v>
          </cell>
          <cell r="O905">
            <v>21997.173674586149</v>
          </cell>
          <cell r="P905"/>
          <cell r="Q905"/>
          <cell r="R905">
            <v>1396.8</v>
          </cell>
        </row>
        <row r="906">
          <cell r="A906">
            <v>1086527</v>
          </cell>
          <cell r="B906" t="str">
            <v>Uponor Tacker fólia 100x1,0m - Kifutott</v>
          </cell>
          <cell r="C906">
            <v>800</v>
          </cell>
          <cell r="D906" t="str">
            <v>m2</v>
          </cell>
          <cell r="E906"/>
          <cell r="F906">
            <v>100</v>
          </cell>
          <cell r="G906">
            <v>2800</v>
          </cell>
          <cell r="H906" t="str">
            <v>Felületfűtés</v>
          </cell>
          <cell r="I906" t="str">
            <v>Rögzítés</v>
          </cell>
          <cell r="J906" t="str">
            <v>Tacker</v>
          </cell>
          <cell r="K906" t="str">
            <v>Tacker</v>
          </cell>
          <cell r="L906">
            <v>0.77</v>
          </cell>
          <cell r="M906">
            <v>0.50528748733535955</v>
          </cell>
          <cell r="N906" t="str">
            <v>PL</v>
          </cell>
          <cell r="O906">
            <v>1290.4296587864642</v>
          </cell>
          <cell r="P906"/>
          <cell r="Q906"/>
          <cell r="R906">
            <v>800</v>
          </cell>
        </row>
        <row r="907">
          <cell r="A907">
            <v>1122372</v>
          </cell>
          <cell r="B907" t="str">
            <v>Uponor Tacker fólia 100x1,03m</v>
          </cell>
          <cell r="C907">
            <v>944</v>
          </cell>
          <cell r="D907" t="str">
            <v>m2</v>
          </cell>
          <cell r="E907"/>
          <cell r="F907">
            <v>103</v>
          </cell>
          <cell r="G907">
            <v>2884</v>
          </cell>
          <cell r="H907" t="str">
            <v>Felületfűtés</v>
          </cell>
          <cell r="I907" t="str">
            <v>Rögzítés</v>
          </cell>
          <cell r="J907" t="str">
            <v>Tacker</v>
          </cell>
          <cell r="K907" t="str">
            <v>Tacker</v>
          </cell>
          <cell r="L907">
            <v>0.89</v>
          </cell>
          <cell r="M907">
            <v>0.51541477407931979</v>
          </cell>
          <cell r="N907" t="str">
            <v>PL</v>
          </cell>
          <cell r="O907" t="e">
            <v>#N/A</v>
          </cell>
          <cell r="P907" t="str">
            <v>8-1630-105-00-21-00</v>
          </cell>
          <cell r="Q907"/>
          <cell r="R907">
            <v>944</v>
          </cell>
        </row>
        <row r="908">
          <cell r="A908">
            <v>1140123</v>
          </cell>
          <cell r="B908" t="str">
            <v>Uponor Tacker rögzítő tüske, 14-17mm h=35mm, 300db</v>
          </cell>
          <cell r="C908">
            <v>3600</v>
          </cell>
          <cell r="D908" t="str">
            <v>szett</v>
          </cell>
          <cell r="E908"/>
          <cell r="F908">
            <v>300</v>
          </cell>
          <cell r="G908"/>
          <cell r="H908" t="str">
            <v>Felületfűtés</v>
          </cell>
          <cell r="I908" t="str">
            <v>Rögzítés</v>
          </cell>
          <cell r="J908" t="str">
            <v>Tüske</v>
          </cell>
          <cell r="K908" t="str">
            <v>Tacker</v>
          </cell>
          <cell r="L908">
            <v>4.3499999999999996</v>
          </cell>
          <cell r="M908" t="e">
            <v>#N/A</v>
          </cell>
          <cell r="N908" t="str">
            <v>PL</v>
          </cell>
          <cell r="O908"/>
          <cell r="P908" t="str">
            <v>9-2017-035-66-01-10</v>
          </cell>
          <cell r="Q908"/>
          <cell r="R908">
            <v>2520</v>
          </cell>
        </row>
        <row r="909">
          <cell r="A909">
            <v>1086529</v>
          </cell>
          <cell r="B909" t="str">
            <v>Uponor Tacker rögzítő tüske, 14-20mm h=40mm</v>
          </cell>
          <cell r="C909">
            <v>13</v>
          </cell>
          <cell r="D909" t="str">
            <v>db</v>
          </cell>
          <cell r="E909"/>
          <cell r="F909">
            <v>1000</v>
          </cell>
          <cell r="G909">
            <v>8000</v>
          </cell>
          <cell r="H909" t="str">
            <v>Felületfűtés</v>
          </cell>
          <cell r="I909" t="str">
            <v>Rögzítés</v>
          </cell>
          <cell r="J909" t="str">
            <v>Tüske</v>
          </cell>
          <cell r="K909" t="str">
            <v>Tacker</v>
          </cell>
          <cell r="L909">
            <v>0.01</v>
          </cell>
          <cell r="M909">
            <v>0.6046253645037839</v>
          </cell>
          <cell r="N909"/>
          <cell r="O909"/>
          <cell r="P909"/>
          <cell r="Q909"/>
          <cell r="R909">
            <v>13</v>
          </cell>
        </row>
        <row r="910">
          <cell r="A910">
            <v>1140124</v>
          </cell>
          <cell r="B910" t="str">
            <v>Uponor Tacker rögzítő tüske, 14-20mm h=50mm, 250db</v>
          </cell>
          <cell r="C910">
            <v>4000</v>
          </cell>
          <cell r="D910" t="str">
            <v>szett</v>
          </cell>
          <cell r="E910"/>
          <cell r="F910">
            <v>250</v>
          </cell>
          <cell r="G910"/>
          <cell r="H910" t="str">
            <v>Felületfűtés</v>
          </cell>
          <cell r="I910" t="str">
            <v>Rögzítés</v>
          </cell>
          <cell r="J910" t="str">
            <v>Tüske</v>
          </cell>
          <cell r="K910" t="str">
            <v>Tacker</v>
          </cell>
          <cell r="L910">
            <v>4.83</v>
          </cell>
          <cell r="M910" t="e">
            <v>#N/A</v>
          </cell>
          <cell r="N910" t="str">
            <v>PL</v>
          </cell>
          <cell r="O910"/>
          <cell r="P910" t="str">
            <v>9-2015-057-66-01-10</v>
          </cell>
          <cell r="Q910"/>
          <cell r="R910">
            <v>2800</v>
          </cell>
        </row>
        <row r="911">
          <cell r="A911">
            <v>1119039</v>
          </cell>
          <cell r="B911" t="str">
            <v>Uponor Tacker tüske tűzőgép 14-20mm</v>
          </cell>
          <cell r="C911">
            <v>75905</v>
          </cell>
          <cell r="D911" t="str">
            <v>db</v>
          </cell>
          <cell r="E911"/>
          <cell r="F911">
            <v>1</v>
          </cell>
          <cell r="G911">
            <v>1</v>
          </cell>
          <cell r="H911" t="str">
            <v>Szerszám</v>
          </cell>
          <cell r="I911" t="str">
            <v>Leszúró</v>
          </cell>
          <cell r="J911"/>
          <cell r="K911"/>
          <cell r="L911">
            <v>66.91</v>
          </cell>
          <cell r="M911">
            <v>0.54692218010187255</v>
          </cell>
          <cell r="N911" t="str">
            <v>PL</v>
          </cell>
          <cell r="O911">
            <v>915.57312398217005</v>
          </cell>
          <cell r="P911" t="str">
            <v>9-1240-000-00-35-03</v>
          </cell>
          <cell r="Q911"/>
          <cell r="R911">
            <v>75905</v>
          </cell>
        </row>
        <row r="912">
          <cell r="A912">
            <v>1136264</v>
          </cell>
          <cell r="B912" t="str">
            <v>Uponor Tacker tüske tűzőgép 14-20mm + 1250db tükse, h=50mm, 14-20mm</v>
          </cell>
          <cell r="C912">
            <v>87520</v>
          </cell>
          <cell r="D912" t="str">
            <v>db</v>
          </cell>
          <cell r="E912"/>
          <cell r="F912">
            <v>1</v>
          </cell>
          <cell r="G912">
            <v>1</v>
          </cell>
          <cell r="H912" t="str">
            <v>Szerszám</v>
          </cell>
          <cell r="I912" t="str">
            <v>Leszúró</v>
          </cell>
          <cell r="J912"/>
          <cell r="K912"/>
          <cell r="L912">
            <v>25.58</v>
          </cell>
          <cell r="M912">
            <v>0.8497739016362984</v>
          </cell>
          <cell r="N912" t="str">
            <v>PRO</v>
          </cell>
          <cell r="O912"/>
          <cell r="P912" t="str">
            <v>9-1230-000-00-02-10</v>
          </cell>
          <cell r="Q912"/>
          <cell r="R912">
            <v>87520</v>
          </cell>
        </row>
        <row r="913">
          <cell r="A913">
            <v>1135546</v>
          </cell>
          <cell r="B913" t="str">
            <v>Uponor Tacker tüske tűzőgép 14-20mm + 5000db tükse, h=50mm, 14-20mm</v>
          </cell>
          <cell r="C913">
            <v>148753</v>
          </cell>
          <cell r="D913" t="str">
            <v>db</v>
          </cell>
          <cell r="E913"/>
          <cell r="F913">
            <v>1</v>
          </cell>
          <cell r="G913">
            <v>1</v>
          </cell>
          <cell r="H913" t="str">
            <v>Szerszám</v>
          </cell>
          <cell r="I913" t="str">
            <v>Leszúró</v>
          </cell>
          <cell r="J913"/>
          <cell r="K913"/>
          <cell r="L913">
            <v>54.77</v>
          </cell>
          <cell r="M913">
            <v>0.81075292987727243</v>
          </cell>
          <cell r="N913" t="str">
            <v>PRO</v>
          </cell>
          <cell r="O913"/>
          <cell r="P913"/>
          <cell r="Q913"/>
          <cell r="R913">
            <v>148753</v>
          </cell>
        </row>
        <row r="914">
          <cell r="A914">
            <v>1063322</v>
          </cell>
          <cell r="B914" t="str">
            <v>Uponor Klett panel 30mm DES 30-2</v>
          </cell>
          <cell r="C914">
            <v>2954</v>
          </cell>
          <cell r="D914" t="str">
            <v>m2</v>
          </cell>
          <cell r="E914"/>
          <cell r="F914">
            <v>10</v>
          </cell>
          <cell r="G914">
            <v>10</v>
          </cell>
          <cell r="H914" t="str">
            <v>Felületfűtés</v>
          </cell>
          <cell r="I914" t="str">
            <v>Rögzítés</v>
          </cell>
          <cell r="J914" t="str">
            <v>Klett</v>
          </cell>
          <cell r="K914" t="str">
            <v>Klett</v>
          </cell>
          <cell r="L914">
            <v>3.45</v>
          </cell>
          <cell r="M914">
            <v>0.39971048063624603</v>
          </cell>
          <cell r="N914" t="str">
            <v>PRO</v>
          </cell>
          <cell r="O914">
            <v>0</v>
          </cell>
          <cell r="P914"/>
          <cell r="Q914"/>
          <cell r="R914">
            <v>2067.7999999999997</v>
          </cell>
        </row>
        <row r="915">
          <cell r="A915">
            <v>1005049</v>
          </cell>
          <cell r="B915" t="str">
            <v xml:space="preserve">Uponor Multi fólia PE, 0,2mm, 60x1,25m 75m2 </v>
          </cell>
          <cell r="C915">
            <v>415</v>
          </cell>
          <cell r="D915" t="str">
            <v>m2</v>
          </cell>
          <cell r="E915" t="str">
            <v/>
          </cell>
          <cell r="F915">
            <v>75</v>
          </cell>
          <cell r="G915">
            <v>75</v>
          </cell>
          <cell r="H915" t="str">
            <v>Felületfűtés</v>
          </cell>
          <cell r="I915" t="str">
            <v>Tartozék</v>
          </cell>
          <cell r="J915" t="str">
            <v>Fólia</v>
          </cell>
          <cell r="K915"/>
          <cell r="L915">
            <v>0.4</v>
          </cell>
          <cell r="M915">
            <v>0.504590818173416</v>
          </cell>
          <cell r="N915" t="str">
            <v>PL</v>
          </cell>
          <cell r="O915">
            <v>11352.56692046121</v>
          </cell>
          <cell r="P915"/>
          <cell r="Q915"/>
          <cell r="R915">
            <v>415</v>
          </cell>
        </row>
        <row r="916">
          <cell r="A916">
            <v>1000015</v>
          </cell>
          <cell r="B916" t="str">
            <v>Uponor Multi raszterhálós PE fólia 0,2m vtg.</v>
          </cell>
          <cell r="C916">
            <v>1119</v>
          </cell>
          <cell r="D916" t="str">
            <v>m2</v>
          </cell>
          <cell r="E916" t="str">
            <v/>
          </cell>
          <cell r="F916">
            <v>103</v>
          </cell>
          <cell r="G916">
            <v>103</v>
          </cell>
          <cell r="H916" t="str">
            <v>Felületfűtés</v>
          </cell>
          <cell r="I916" t="str">
            <v>Tartozék</v>
          </cell>
          <cell r="J916" t="str">
            <v>Fólia</v>
          </cell>
          <cell r="K916" t="str">
            <v>Tacker</v>
          </cell>
          <cell r="L916">
            <v>0.83</v>
          </cell>
          <cell r="M916">
            <v>0.61875850607648153</v>
          </cell>
          <cell r="N916" t="str">
            <v>PRO</v>
          </cell>
          <cell r="O916">
            <v>391.37252260347998</v>
          </cell>
          <cell r="P916"/>
          <cell r="Q916"/>
          <cell r="R916">
            <v>1119</v>
          </cell>
        </row>
        <row r="917">
          <cell r="A917">
            <v>1016690</v>
          </cell>
          <cell r="B917" t="str">
            <v>Uponor Minitec 9,9 szorítógyűrűs toldó idom</v>
          </cell>
          <cell r="C917">
            <v>4635</v>
          </cell>
          <cell r="D917" t="str">
            <v>db</v>
          </cell>
          <cell r="E917"/>
          <cell r="F917">
            <v>12</v>
          </cell>
          <cell r="G917">
            <v>120</v>
          </cell>
          <cell r="H917" t="str">
            <v>Felületfűtés</v>
          </cell>
          <cell r="I917" t="str">
            <v>Idom</v>
          </cell>
          <cell r="J917" t="str">
            <v>Toldó</v>
          </cell>
          <cell r="K917" t="str">
            <v>Minitec</v>
          </cell>
          <cell r="L917">
            <v>4.0999999999999996</v>
          </cell>
          <cell r="M917">
            <v>0.54534049467209678</v>
          </cell>
          <cell r="N917" t="str">
            <v>PL</v>
          </cell>
          <cell r="O917">
            <v>8145.8028418764206</v>
          </cell>
          <cell r="P917"/>
          <cell r="Q917"/>
          <cell r="R917">
            <v>4635</v>
          </cell>
        </row>
        <row r="918">
          <cell r="A918">
            <v>1005264</v>
          </cell>
          <cell r="B918" t="str">
            <v>Uponor Q&amp;E toldó gyűrűvel 9,9</v>
          </cell>
          <cell r="C918">
            <v>1114</v>
          </cell>
          <cell r="D918" t="str">
            <v>db</v>
          </cell>
          <cell r="E918" t="str">
            <v/>
          </cell>
          <cell r="F918">
            <v>10</v>
          </cell>
          <cell r="G918">
            <v>10</v>
          </cell>
          <cell r="H918" t="str">
            <v>Felületfűtés</v>
          </cell>
          <cell r="I918" t="str">
            <v>Idom</v>
          </cell>
          <cell r="J918" t="str">
            <v>Toldó</v>
          </cell>
          <cell r="K918"/>
          <cell r="L918">
            <v>0.67</v>
          </cell>
          <cell r="M918">
            <v>0.6908695623723482</v>
          </cell>
          <cell r="N918" t="str">
            <v>PL</v>
          </cell>
          <cell r="O918">
            <v>2973.9860900378585</v>
          </cell>
          <cell r="P918"/>
          <cell r="Q918"/>
          <cell r="R918">
            <v>1114</v>
          </cell>
        </row>
        <row r="919">
          <cell r="A919">
            <v>1058659</v>
          </cell>
          <cell r="B919" t="str">
            <v xml:space="preserve">Uponor Q&amp;E toldó gyűrűvel 14 </v>
          </cell>
          <cell r="C919">
            <v>2899</v>
          </cell>
          <cell r="D919" t="str">
            <v>db</v>
          </cell>
          <cell r="E919" t="str">
            <v/>
          </cell>
          <cell r="F919">
            <v>10</v>
          </cell>
          <cell r="G919">
            <v>10</v>
          </cell>
          <cell r="H919" t="str">
            <v>Felületfűtés</v>
          </cell>
          <cell r="I919" t="str">
            <v>Idom</v>
          </cell>
          <cell r="J919" t="str">
            <v>Toldó</v>
          </cell>
          <cell r="K919"/>
          <cell r="L919">
            <v>1.86</v>
          </cell>
          <cell r="M919">
            <v>0.67022564034844767</v>
          </cell>
          <cell r="N919" t="str">
            <v>PL</v>
          </cell>
          <cell r="O919">
            <v>557.83987767695191</v>
          </cell>
          <cell r="P919"/>
          <cell r="Q919"/>
          <cell r="R919">
            <v>2899</v>
          </cell>
        </row>
        <row r="920">
          <cell r="A920">
            <v>1058660</v>
          </cell>
          <cell r="B920" t="str">
            <v>Uponor Q&amp;E toldó gyűrűvel 16</v>
          </cell>
          <cell r="C920">
            <v>1348</v>
          </cell>
          <cell r="D920" t="str">
            <v>db</v>
          </cell>
          <cell r="E920" t="str">
            <v/>
          </cell>
          <cell r="F920">
            <v>10</v>
          </cell>
          <cell r="G920">
            <v>10</v>
          </cell>
          <cell r="H920" t="str">
            <v>Felületfűtés</v>
          </cell>
          <cell r="I920" t="str">
            <v>Idom</v>
          </cell>
          <cell r="J920" t="str">
            <v>Toldó</v>
          </cell>
          <cell r="K920"/>
          <cell r="L920">
            <v>0.83</v>
          </cell>
          <cell r="M920">
            <v>0.68352430882758375</v>
          </cell>
          <cell r="N920" t="str">
            <v>PL</v>
          </cell>
          <cell r="O920">
            <v>356.55913353148003</v>
          </cell>
          <cell r="P920"/>
          <cell r="Q920"/>
          <cell r="R920">
            <v>1348</v>
          </cell>
        </row>
        <row r="921">
          <cell r="A921">
            <v>1058661</v>
          </cell>
          <cell r="B921" t="str">
            <v>Uponor Q&amp;E toldó gyűrűvel 17</v>
          </cell>
          <cell r="C921">
            <v>2875</v>
          </cell>
          <cell r="D921" t="str">
            <v>db</v>
          </cell>
          <cell r="E921" t="str">
            <v/>
          </cell>
          <cell r="F921">
            <v>10</v>
          </cell>
          <cell r="G921">
            <v>10</v>
          </cell>
          <cell r="H921" t="str">
            <v>Felületfűtés</v>
          </cell>
          <cell r="I921" t="str">
            <v>Idom</v>
          </cell>
          <cell r="J921" t="str">
            <v>Toldó</v>
          </cell>
          <cell r="K921"/>
          <cell r="L921">
            <v>1.94</v>
          </cell>
          <cell r="M921">
            <v>0.65317049366210189</v>
          </cell>
          <cell r="N921" t="str">
            <v>PL</v>
          </cell>
          <cell r="O921">
            <v>5697.4357604950128</v>
          </cell>
          <cell r="P921"/>
          <cell r="Q921"/>
          <cell r="R921">
            <v>2875</v>
          </cell>
        </row>
        <row r="922">
          <cell r="A922">
            <v>1058668</v>
          </cell>
          <cell r="B922" t="str">
            <v>Uponor Q&amp;E toldó gyűrűvel 20</v>
          </cell>
          <cell r="C922">
            <v>1906</v>
          </cell>
          <cell r="D922" t="str">
            <v>db</v>
          </cell>
          <cell r="E922" t="str">
            <v/>
          </cell>
          <cell r="F922">
            <v>10</v>
          </cell>
          <cell r="G922">
            <v>10</v>
          </cell>
          <cell r="H922" t="str">
            <v>Felületfűtés</v>
          </cell>
          <cell r="I922" t="str">
            <v>Idom</v>
          </cell>
          <cell r="J922" t="str">
            <v>Toldó</v>
          </cell>
          <cell r="K922"/>
          <cell r="L922">
            <v>1.1100000000000001</v>
          </cell>
          <cell r="M922">
            <v>0.70066862590711443</v>
          </cell>
          <cell r="N922" t="str">
            <v>PL</v>
          </cell>
          <cell r="O922">
            <v>2054.2649901121667</v>
          </cell>
          <cell r="P922"/>
          <cell r="Q922"/>
          <cell r="R922">
            <v>1906</v>
          </cell>
        </row>
        <row r="923">
          <cell r="A923">
            <v>1005263</v>
          </cell>
          <cell r="B923" t="str">
            <v>Uponor Q&amp;E gyűrű 9,9</v>
          </cell>
          <cell r="C923">
            <v>244</v>
          </cell>
          <cell r="D923" t="str">
            <v>db</v>
          </cell>
          <cell r="E923" t="str">
            <v/>
          </cell>
          <cell r="F923">
            <v>1</v>
          </cell>
          <cell r="G923">
            <v>1</v>
          </cell>
          <cell r="H923" t="str">
            <v>Felületfűtés</v>
          </cell>
          <cell r="I923" t="str">
            <v>Idom</v>
          </cell>
          <cell r="J923" t="str">
            <v>Gyűrű</v>
          </cell>
          <cell r="K923"/>
          <cell r="L923">
            <v>8.7499999999999994E-2</v>
          </cell>
          <cell r="M923">
            <v>0.81568088201764521</v>
          </cell>
          <cell r="N923" t="str">
            <v>PL</v>
          </cell>
          <cell r="O923">
            <v>123.61464945398801</v>
          </cell>
          <cell r="P923"/>
          <cell r="Q923"/>
          <cell r="R923">
            <v>244</v>
          </cell>
        </row>
        <row r="924">
          <cell r="A924">
            <v>1058453</v>
          </cell>
          <cell r="B924" t="str">
            <v>Uponor Q&amp;E kék gyűrű 12</v>
          </cell>
          <cell r="C924">
            <v>109</v>
          </cell>
          <cell r="D924" t="str">
            <v>db</v>
          </cell>
          <cell r="E924"/>
          <cell r="F924">
            <v>20</v>
          </cell>
          <cell r="G924">
            <v>1200</v>
          </cell>
          <cell r="H924" t="str">
            <v>Felületfűtés</v>
          </cell>
          <cell r="I924" t="str">
            <v>Idom</v>
          </cell>
          <cell r="J924" t="str">
            <v>gyűrű</v>
          </cell>
          <cell r="K924"/>
          <cell r="L924">
            <v>0.06</v>
          </cell>
          <cell r="M924">
            <v>0.7170713617550013</v>
          </cell>
          <cell r="N924"/>
          <cell r="O924" t="e">
            <v>#N/A</v>
          </cell>
          <cell r="P924"/>
          <cell r="Q924"/>
          <cell r="R924">
            <v>109</v>
          </cell>
        </row>
        <row r="925">
          <cell r="A925">
            <v>1058428</v>
          </cell>
          <cell r="B925" t="str">
            <v>Uponor Q&amp;E gyűrű 14</v>
          </cell>
          <cell r="C925">
            <v>124</v>
          </cell>
          <cell r="D925" t="str">
            <v>db</v>
          </cell>
          <cell r="E925" t="str">
            <v/>
          </cell>
          <cell r="F925">
            <v>20</v>
          </cell>
          <cell r="G925">
            <v>20</v>
          </cell>
          <cell r="H925" t="str">
            <v>Felületfűtés</v>
          </cell>
          <cell r="I925" t="str">
            <v>Idom</v>
          </cell>
          <cell r="J925" t="str">
            <v>Gyűrű</v>
          </cell>
          <cell r="K925"/>
          <cell r="L925">
            <v>3.7499999999999999E-2</v>
          </cell>
          <cell r="M925">
            <v>0.84456037515773763</v>
          </cell>
          <cell r="N925" t="str">
            <v>PL</v>
          </cell>
          <cell r="O925">
            <v>22.12597759266048</v>
          </cell>
          <cell r="P925"/>
          <cell r="Q925"/>
          <cell r="R925">
            <v>124</v>
          </cell>
        </row>
        <row r="926">
          <cell r="A926">
            <v>1042389</v>
          </cell>
          <cell r="B926" t="str">
            <v>Uponor Q&amp;E gyűrű 16</v>
          </cell>
          <cell r="C926">
            <v>531</v>
          </cell>
          <cell r="D926" t="str">
            <v>db</v>
          </cell>
          <cell r="E926" t="str">
            <v/>
          </cell>
          <cell r="F926">
            <v>20</v>
          </cell>
          <cell r="G926">
            <v>20</v>
          </cell>
          <cell r="H926" t="str">
            <v>Felületfűtés</v>
          </cell>
          <cell r="I926" t="str">
            <v>Idom</v>
          </cell>
          <cell r="J926" t="str">
            <v>Gyűrű</v>
          </cell>
          <cell r="K926"/>
          <cell r="L926">
            <v>0.09</v>
          </cell>
          <cell r="M926">
            <v>0.91288355489066431</v>
          </cell>
          <cell r="N926" t="str">
            <v>PRO</v>
          </cell>
          <cell r="O926">
            <v>0</v>
          </cell>
          <cell r="P926"/>
          <cell r="Q926"/>
          <cell r="R926">
            <v>531</v>
          </cell>
        </row>
        <row r="927">
          <cell r="A927">
            <v>1058429</v>
          </cell>
          <cell r="B927" t="str">
            <v>Uponor Q&amp;E gyűrű 17</v>
          </cell>
          <cell r="C927">
            <v>34</v>
          </cell>
          <cell r="D927" t="str">
            <v>db</v>
          </cell>
          <cell r="E927" t="str">
            <v/>
          </cell>
          <cell r="F927">
            <v>20</v>
          </cell>
          <cell r="G927">
            <v>20</v>
          </cell>
          <cell r="H927" t="str">
            <v>Felületfűtés</v>
          </cell>
          <cell r="I927" t="str">
            <v>Idom</v>
          </cell>
          <cell r="J927" t="str">
            <v>Gyűrű</v>
          </cell>
          <cell r="K927"/>
          <cell r="L927">
            <v>0.03</v>
          </cell>
          <cell r="M927">
            <v>0.54648203575434029</v>
          </cell>
          <cell r="N927" t="str">
            <v>PL</v>
          </cell>
          <cell r="O927">
            <v>0</v>
          </cell>
          <cell r="P927"/>
          <cell r="Q927"/>
          <cell r="R927">
            <v>34</v>
          </cell>
        </row>
        <row r="928">
          <cell r="A928">
            <v>1042837</v>
          </cell>
          <cell r="B928" t="str">
            <v>Uponor Q&amp;E gyűrű 20</v>
          </cell>
          <cell r="C928">
            <v>144</v>
          </cell>
          <cell r="D928" t="str">
            <v>db</v>
          </cell>
          <cell r="E928" t="str">
            <v/>
          </cell>
          <cell r="F928">
            <v>20</v>
          </cell>
          <cell r="G928">
            <v>20</v>
          </cell>
          <cell r="H928" t="str">
            <v>Felületfűtés</v>
          </cell>
          <cell r="I928" t="str">
            <v>Idom</v>
          </cell>
          <cell r="J928" t="str">
            <v>Gyűrű</v>
          </cell>
          <cell r="K928"/>
          <cell r="L928">
            <v>0.1</v>
          </cell>
          <cell r="M928">
            <v>0.64306456517702704</v>
          </cell>
          <cell r="N928" t="str">
            <v>PRO</v>
          </cell>
          <cell r="O928">
            <v>0</v>
          </cell>
          <cell r="P928"/>
          <cell r="Q928"/>
          <cell r="R928">
            <v>144</v>
          </cell>
        </row>
        <row r="929">
          <cell r="A929">
            <v>1042840</v>
          </cell>
          <cell r="B929" t="str">
            <v>Uponor Q&amp;E gyűrű 25</v>
          </cell>
          <cell r="C929">
            <v>87</v>
          </cell>
          <cell r="D929" t="str">
            <v>db</v>
          </cell>
          <cell r="E929" t="str">
            <v/>
          </cell>
          <cell r="F929">
            <v>20</v>
          </cell>
          <cell r="G929">
            <v>20</v>
          </cell>
          <cell r="H929" t="str">
            <v>Felületfűtés</v>
          </cell>
          <cell r="I929" t="str">
            <v>Idom</v>
          </cell>
          <cell r="J929" t="str">
            <v>Gyűrű</v>
          </cell>
          <cell r="K929"/>
          <cell r="L929">
            <v>0.13</v>
          </cell>
          <cell r="M929">
            <v>0.23197340920849985</v>
          </cell>
          <cell r="N929" t="str">
            <v>PRO</v>
          </cell>
          <cell r="O929">
            <v>2.986328080032</v>
          </cell>
          <cell r="P929"/>
          <cell r="Q929"/>
          <cell r="R929">
            <v>87</v>
          </cell>
        </row>
        <row r="930">
          <cell r="A930">
            <v>1005274</v>
          </cell>
          <cell r="B930" t="str">
            <v>Uponor Fix tartósín 9,9mm; 2,5m</v>
          </cell>
          <cell r="C930">
            <v>744</v>
          </cell>
          <cell r="D930" t="str">
            <v>m</v>
          </cell>
          <cell r="E930" t="str">
            <v/>
          </cell>
          <cell r="F930">
            <v>25</v>
          </cell>
          <cell r="G930">
            <v>25</v>
          </cell>
          <cell r="H930" t="str">
            <v>Felületfűtés</v>
          </cell>
          <cell r="I930" t="str">
            <v>Rögzítés</v>
          </cell>
          <cell r="J930" t="str">
            <v>Sín</v>
          </cell>
          <cell r="K930" t="str">
            <v>Minitec</v>
          </cell>
          <cell r="L930">
            <v>0.62</v>
          </cell>
          <cell r="M930">
            <v>0.57167747821243253</v>
          </cell>
          <cell r="N930" t="str">
            <v>PL</v>
          </cell>
          <cell r="O930">
            <v>22032.71302346855</v>
          </cell>
          <cell r="P930"/>
          <cell r="Q930"/>
          <cell r="R930">
            <v>744</v>
          </cell>
        </row>
        <row r="931">
          <cell r="A931">
            <v>1005498</v>
          </cell>
          <cell r="B931" t="str">
            <v>Uponor Fix tartósín 14mm; 2,5m</v>
          </cell>
          <cell r="C931">
            <v>751</v>
          </cell>
          <cell r="D931" t="str">
            <v>m</v>
          </cell>
          <cell r="E931" t="str">
            <v/>
          </cell>
          <cell r="F931">
            <v>25</v>
          </cell>
          <cell r="G931">
            <v>25</v>
          </cell>
          <cell r="H931" t="str">
            <v>Felületfűtés</v>
          </cell>
          <cell r="I931" t="str">
            <v>Rögzítés</v>
          </cell>
          <cell r="J931" t="str">
            <v>Sín</v>
          </cell>
          <cell r="K931"/>
          <cell r="L931">
            <v>0.75</v>
          </cell>
          <cell r="M931">
            <v>0.48669737735178331</v>
          </cell>
          <cell r="N931" t="str">
            <v>PL</v>
          </cell>
          <cell r="O931">
            <v>3162.1255522009801</v>
          </cell>
          <cell r="P931"/>
          <cell r="Q931"/>
          <cell r="R931">
            <v>751</v>
          </cell>
        </row>
        <row r="932">
          <cell r="A932">
            <v>1135496</v>
          </cell>
          <cell r="B932" t="str">
            <v>Uponor Fix tartósín, ragasztószalaggal 16-20mm; 1m</v>
          </cell>
          <cell r="C932">
            <v>698</v>
          </cell>
          <cell r="D932" t="str">
            <v>m</v>
          </cell>
          <cell r="E932"/>
          <cell r="F932">
            <v>100</v>
          </cell>
          <cell r="G932">
            <v>2000</v>
          </cell>
          <cell r="H932" t="str">
            <v>Felületfűtés</v>
          </cell>
          <cell r="I932" t="str">
            <v>Rögzítés</v>
          </cell>
          <cell r="J932" t="str">
            <v>Sín</v>
          </cell>
          <cell r="K932"/>
          <cell r="L932">
            <v>0.7</v>
          </cell>
          <cell r="M932">
            <v>0.48454023165966098</v>
          </cell>
          <cell r="N932" t="str">
            <v>PL</v>
          </cell>
          <cell r="O932"/>
          <cell r="P932" t="str">
            <v>9-2070-100-00-01-10</v>
          </cell>
          <cell r="Q932"/>
          <cell r="R932">
            <v>698</v>
          </cell>
        </row>
        <row r="933">
          <cell r="A933">
            <v>1135547</v>
          </cell>
          <cell r="B933" t="str">
            <v>Uponor Fix tartósín, rögzítő szögekkel 16-20mm; 1m</v>
          </cell>
          <cell r="C933">
            <v>698</v>
          </cell>
          <cell r="D933" t="str">
            <v>m</v>
          </cell>
          <cell r="E933"/>
          <cell r="F933">
            <v>100</v>
          </cell>
          <cell r="G933">
            <v>1000</v>
          </cell>
          <cell r="H933" t="str">
            <v>Felületfűtés</v>
          </cell>
          <cell r="I933" t="str">
            <v>Rögzítés</v>
          </cell>
          <cell r="J933" t="str">
            <v>Sín</v>
          </cell>
          <cell r="K933"/>
          <cell r="L933">
            <v>0.7</v>
          </cell>
          <cell r="M933">
            <v>0.48454023165966098</v>
          </cell>
          <cell r="N933" t="str">
            <v>PL</v>
          </cell>
          <cell r="O933"/>
          <cell r="P933" t="str">
            <v>9-2051-100-00-01-10</v>
          </cell>
          <cell r="Q933"/>
          <cell r="R933">
            <v>698</v>
          </cell>
        </row>
        <row r="934">
          <cell r="A934">
            <v>1005358</v>
          </cell>
          <cell r="B934" t="str">
            <v>Uponor Multi ipari csőtartó sín 20</v>
          </cell>
          <cell r="C934">
            <v>1014</v>
          </cell>
          <cell r="D934" t="str">
            <v>m</v>
          </cell>
          <cell r="E934" t="str">
            <v/>
          </cell>
          <cell r="F934">
            <v>30</v>
          </cell>
          <cell r="G934">
            <v>30</v>
          </cell>
          <cell r="H934" t="str">
            <v>Felületfűtés</v>
          </cell>
          <cell r="I934" t="str">
            <v>Rögzítés</v>
          </cell>
          <cell r="J934" t="str">
            <v>Sín</v>
          </cell>
          <cell r="K934"/>
          <cell r="L934">
            <v>0.99</v>
          </cell>
          <cell r="M934">
            <v>0.49817834725480259</v>
          </cell>
          <cell r="N934" t="str">
            <v>PRO</v>
          </cell>
          <cell r="O934">
            <v>1.7046901367999965</v>
          </cell>
          <cell r="P934"/>
          <cell r="Q934"/>
          <cell r="R934">
            <v>1014</v>
          </cell>
        </row>
        <row r="935">
          <cell r="A935">
            <v>1005290</v>
          </cell>
          <cell r="B935" t="str">
            <v>Uponor Multi ipari csőtartó sín 25</v>
          </cell>
          <cell r="C935">
            <v>1573</v>
          </cell>
          <cell r="D935" t="str">
            <v>m</v>
          </cell>
          <cell r="E935" t="str">
            <v/>
          </cell>
          <cell r="F935">
            <v>10</v>
          </cell>
          <cell r="G935">
            <v>30</v>
          </cell>
          <cell r="H935" t="str">
            <v>Felületfűtés</v>
          </cell>
          <cell r="I935" t="str">
            <v>Rögzítés</v>
          </cell>
          <cell r="J935" t="str">
            <v>Sín</v>
          </cell>
          <cell r="K935"/>
          <cell r="L935">
            <v>1.79</v>
          </cell>
          <cell r="M935">
            <v>0.41510694418328364</v>
          </cell>
          <cell r="N935" t="str">
            <v>PL</v>
          </cell>
          <cell r="O935">
            <v>14593.206002890151</v>
          </cell>
          <cell r="P935"/>
          <cell r="Q935"/>
          <cell r="R935">
            <v>1573</v>
          </cell>
        </row>
        <row r="936">
          <cell r="A936">
            <v>1086533</v>
          </cell>
          <cell r="B936" t="str">
            <v>Uponor Fix sínrögzítő tüske, d14-20, h=42mm</v>
          </cell>
          <cell r="C936">
            <v>21</v>
          </cell>
          <cell r="D936" t="str">
            <v>db</v>
          </cell>
          <cell r="E936"/>
          <cell r="F936">
            <v>500</v>
          </cell>
          <cell r="G936">
            <v>5000</v>
          </cell>
          <cell r="H936" t="str">
            <v>Felületfűtés</v>
          </cell>
          <cell r="I936" t="str">
            <v>Rögzítés</v>
          </cell>
          <cell r="J936" t="str">
            <v>Tüske</v>
          </cell>
          <cell r="K936"/>
          <cell r="L936">
            <v>0.02</v>
          </cell>
          <cell r="M936">
            <v>0.51048854652849429</v>
          </cell>
          <cell r="N936" t="str">
            <v>PRO</v>
          </cell>
          <cell r="O936"/>
          <cell r="P936" t="str">
            <v>9-2001-050-64-01-01</v>
          </cell>
          <cell r="Q936"/>
          <cell r="R936">
            <v>21</v>
          </cell>
        </row>
        <row r="937">
          <cell r="A937">
            <v>1135498</v>
          </cell>
          <cell r="B937" t="str">
            <v>Uponor Fix sínrögzítő tüske, d14-20, h=66mm</v>
          </cell>
          <cell r="C937">
            <v>12</v>
          </cell>
          <cell r="D937" t="str">
            <v>db</v>
          </cell>
          <cell r="E937"/>
          <cell r="F937">
            <v>200</v>
          </cell>
          <cell r="G937">
            <v>3600</v>
          </cell>
          <cell r="H937" t="str">
            <v>Felületfűtés</v>
          </cell>
          <cell r="I937" t="str">
            <v>Rögzítés</v>
          </cell>
          <cell r="J937" t="str">
            <v>Tüske</v>
          </cell>
          <cell r="K937"/>
          <cell r="L937">
            <v>0.01</v>
          </cell>
          <cell r="M937">
            <v>0.57167747821243264</v>
          </cell>
          <cell r="N937" t="str">
            <v>PRO</v>
          </cell>
          <cell r="O937"/>
          <cell r="P937" t="str">
            <v>9-2002-066-64-01-01</v>
          </cell>
          <cell r="Q937"/>
          <cell r="R937">
            <v>12</v>
          </cell>
        </row>
        <row r="938">
          <cell r="A938">
            <v>1005291</v>
          </cell>
          <cell r="B938" t="str">
            <v>Uponor Multi ipari sínrögzítő tüske</v>
          </cell>
          <cell r="C938">
            <v>41</v>
          </cell>
          <cell r="D938" t="str">
            <v>db</v>
          </cell>
          <cell r="E938" t="str">
            <v/>
          </cell>
          <cell r="F938">
            <v>500</v>
          </cell>
          <cell r="G938">
            <v>500</v>
          </cell>
          <cell r="H938" t="str">
            <v>Felületfűtés</v>
          </cell>
          <cell r="I938" t="str">
            <v>Rögzítés</v>
          </cell>
          <cell r="J938" t="str">
            <v>Tüske</v>
          </cell>
          <cell r="K938"/>
          <cell r="L938">
            <v>0.02</v>
          </cell>
          <cell r="M938">
            <v>0.74927462139264345</v>
          </cell>
          <cell r="N938" t="str">
            <v>PRO</v>
          </cell>
          <cell r="O938">
            <v>24.950320999999999</v>
          </cell>
          <cell r="P938"/>
          <cell r="Q938"/>
          <cell r="R938">
            <v>41</v>
          </cell>
        </row>
        <row r="939">
          <cell r="A939">
            <v>1058467</v>
          </cell>
          <cell r="B939" t="str">
            <v>Uponor Q&amp;E réz toldó 12x12</v>
          </cell>
          <cell r="C939">
            <v>1177</v>
          </cell>
          <cell r="D939" t="str">
            <v>db</v>
          </cell>
          <cell r="E939"/>
          <cell r="F939">
            <v>10</v>
          </cell>
          <cell r="G939">
            <v>250</v>
          </cell>
          <cell r="H939" t="str">
            <v>Felületfűtés</v>
          </cell>
          <cell r="I939" t="str">
            <v>Idom</v>
          </cell>
          <cell r="J939" t="str">
            <v>toldó</v>
          </cell>
          <cell r="K939"/>
          <cell r="L939">
            <v>1.4</v>
          </cell>
          <cell r="M939">
            <v>0.38863055513754186</v>
          </cell>
          <cell r="N939"/>
          <cell r="O939" t="e">
            <v>#N/A</v>
          </cell>
          <cell r="P939"/>
          <cell r="Q939"/>
          <cell r="R939">
            <v>1177</v>
          </cell>
        </row>
        <row r="940">
          <cell r="A940">
            <v>1058468</v>
          </cell>
          <cell r="B940" t="str">
            <v xml:space="preserve">Uponor Q&amp;E réz szűkítő 16x12 </v>
          </cell>
          <cell r="C940">
            <v>824</v>
          </cell>
          <cell r="D940" t="str">
            <v>db</v>
          </cell>
          <cell r="E940"/>
          <cell r="F940">
            <v>10</v>
          </cell>
          <cell r="G940">
            <v>200</v>
          </cell>
          <cell r="H940" t="str">
            <v>Felületfűtés</v>
          </cell>
          <cell r="I940" t="str">
            <v>Idom</v>
          </cell>
          <cell r="J940" t="str">
            <v>Szűkítő</v>
          </cell>
          <cell r="K940"/>
          <cell r="L940">
            <v>0.98</v>
          </cell>
          <cell r="M940">
            <v>0.38870475045852038</v>
          </cell>
          <cell r="N940"/>
          <cell r="O940" t="e">
            <v>#N/A</v>
          </cell>
          <cell r="P940"/>
          <cell r="Q940"/>
          <cell r="R940">
            <v>824</v>
          </cell>
        </row>
        <row r="941">
          <cell r="A941">
            <v>1020518</v>
          </cell>
          <cell r="B941" t="str">
            <v>Uponor Q&amp;E réz szűkítő 20x9,9</v>
          </cell>
          <cell r="C941">
            <v>2422</v>
          </cell>
          <cell r="D941" t="str">
            <v>db</v>
          </cell>
          <cell r="E941" t="str">
            <v/>
          </cell>
          <cell r="F941">
            <v>5</v>
          </cell>
          <cell r="G941">
            <v>150</v>
          </cell>
          <cell r="H941" t="str">
            <v>Felületfűtés</v>
          </cell>
          <cell r="I941" t="str">
            <v>Idom</v>
          </cell>
          <cell r="J941" t="str">
            <v>Szűkítő</v>
          </cell>
          <cell r="K941" t="str">
            <v>Minitec</v>
          </cell>
          <cell r="L941">
            <v>1.45</v>
          </cell>
          <cell r="M941">
            <v>0.69228687534666922</v>
          </cell>
          <cell r="N941" t="str">
            <v>PL</v>
          </cell>
          <cell r="O941">
            <v>5288.2426526164672</v>
          </cell>
          <cell r="P941"/>
          <cell r="Q941"/>
          <cell r="R941">
            <v>2422</v>
          </cell>
        </row>
        <row r="942">
          <cell r="A942">
            <v>1063939</v>
          </cell>
          <cell r="B942" t="str">
            <v>Uponor S-Press - Q&amp;E réz szűkítő 20-9,9</v>
          </cell>
          <cell r="C942">
            <v>2565</v>
          </cell>
          <cell r="D942" t="str">
            <v>db</v>
          </cell>
          <cell r="E942"/>
          <cell r="F942">
            <v>1</v>
          </cell>
          <cell r="G942">
            <v>12</v>
          </cell>
          <cell r="H942" t="str">
            <v>Felületfűtés</v>
          </cell>
          <cell r="I942" t="str">
            <v>Idom</v>
          </cell>
          <cell r="J942" t="str">
            <v>Szűkítő</v>
          </cell>
          <cell r="K942" t="str">
            <v>Minitec</v>
          </cell>
          <cell r="L942">
            <v>2.36</v>
          </cell>
          <cell r="M942">
            <v>0.52709185898542255</v>
          </cell>
          <cell r="N942"/>
          <cell r="O942"/>
          <cell r="P942"/>
          <cell r="Q942"/>
          <cell r="R942">
            <v>2565</v>
          </cell>
        </row>
        <row r="943">
          <cell r="A943">
            <v>1063933</v>
          </cell>
          <cell r="B943" t="str">
            <v>Uponor Q&amp;E réz szűkítő 20x14</v>
          </cell>
          <cell r="C943">
            <v>2902</v>
          </cell>
          <cell r="D943" t="str">
            <v>db</v>
          </cell>
          <cell r="E943" t="str">
            <v/>
          </cell>
          <cell r="F943">
            <v>1</v>
          </cell>
          <cell r="G943">
            <v>6</v>
          </cell>
          <cell r="H943" t="str">
            <v>Felületfűtés</v>
          </cell>
          <cell r="I943" t="str">
            <v>Idom</v>
          </cell>
          <cell r="J943" t="str">
            <v>T</v>
          </cell>
          <cell r="K943"/>
          <cell r="L943">
            <v>1.53</v>
          </cell>
          <cell r="M943">
            <v>0.72901442108822412</v>
          </cell>
          <cell r="N943" t="str">
            <v>PL</v>
          </cell>
          <cell r="O943">
            <v>1078.000542589805</v>
          </cell>
          <cell r="P943"/>
          <cell r="Q943"/>
          <cell r="R943">
            <v>2902</v>
          </cell>
        </row>
        <row r="944">
          <cell r="A944">
            <v>1058478</v>
          </cell>
          <cell r="B944" t="str">
            <v>Uponor Q&amp;E réz T-idom 16x12x16</v>
          </cell>
          <cell r="C944">
            <v>2371</v>
          </cell>
          <cell r="D944" t="str">
            <v>db</v>
          </cell>
          <cell r="E944"/>
          <cell r="F944">
            <v>10</v>
          </cell>
          <cell r="G944">
            <v>100</v>
          </cell>
          <cell r="H944" t="str">
            <v>Felületfűtés</v>
          </cell>
          <cell r="I944" t="str">
            <v>Idom</v>
          </cell>
          <cell r="J944" t="str">
            <v>T</v>
          </cell>
          <cell r="K944"/>
          <cell r="L944">
            <v>2.82</v>
          </cell>
          <cell r="M944">
            <v>0.38867844212183544</v>
          </cell>
          <cell r="N944"/>
          <cell r="O944" t="e">
            <v>#N/A</v>
          </cell>
          <cell r="P944"/>
          <cell r="Q944"/>
          <cell r="R944">
            <v>2371</v>
          </cell>
        </row>
        <row r="945">
          <cell r="A945">
            <v>1020524</v>
          </cell>
          <cell r="B945" t="str">
            <v>Uponor Q&amp;E réz T 20x9,9x20</v>
          </cell>
          <cell r="C945">
            <v>4169</v>
          </cell>
          <cell r="D945" t="str">
            <v>db</v>
          </cell>
          <cell r="E945" t="str">
            <v/>
          </cell>
          <cell r="F945">
            <v>5</v>
          </cell>
          <cell r="G945">
            <v>75</v>
          </cell>
          <cell r="H945" t="str">
            <v>Felületfűtés</v>
          </cell>
          <cell r="I945" t="str">
            <v>Idom</v>
          </cell>
          <cell r="J945" t="str">
            <v>T</v>
          </cell>
          <cell r="K945" t="str">
            <v>Minitec</v>
          </cell>
          <cell r="L945">
            <v>1.85</v>
          </cell>
          <cell r="M945">
            <v>0.77191748659908854</v>
          </cell>
          <cell r="N945" t="str">
            <v>PL</v>
          </cell>
          <cell r="O945">
            <v>17454.36862958545</v>
          </cell>
          <cell r="P945"/>
          <cell r="Q945"/>
          <cell r="R945">
            <v>4169</v>
          </cell>
        </row>
        <row r="946">
          <cell r="A946">
            <v>1063938</v>
          </cell>
          <cell r="B946" t="str">
            <v>Uponor S-Press - Q&amp;E - S-Press réz T 20-9,9-20</v>
          </cell>
          <cell r="C946">
            <v>2854</v>
          </cell>
          <cell r="D946" t="str">
            <v>db</v>
          </cell>
          <cell r="E946"/>
          <cell r="F946">
            <v>1</v>
          </cell>
          <cell r="G946">
            <v>6</v>
          </cell>
          <cell r="H946" t="str">
            <v>Felületfűtés</v>
          </cell>
          <cell r="I946" t="str">
            <v>Idom</v>
          </cell>
          <cell r="J946" t="str">
            <v>T</v>
          </cell>
          <cell r="K946" t="str">
            <v>Minitec</v>
          </cell>
          <cell r="L946">
            <v>2.54</v>
          </cell>
          <cell r="M946">
            <v>0.54256235234460215</v>
          </cell>
          <cell r="N946"/>
          <cell r="O946"/>
          <cell r="P946"/>
          <cell r="Q946"/>
          <cell r="R946">
            <v>2854</v>
          </cell>
        </row>
        <row r="947">
          <cell r="A947">
            <v>1063932</v>
          </cell>
          <cell r="B947" t="str">
            <v>Uponor Q&amp;E réz T 20x14x20</v>
          </cell>
          <cell r="C947">
            <v>3833</v>
          </cell>
          <cell r="D947" t="str">
            <v>db</v>
          </cell>
          <cell r="E947" t="str">
            <v/>
          </cell>
          <cell r="F947">
            <v>1</v>
          </cell>
          <cell r="G947">
            <v>6</v>
          </cell>
          <cell r="H947" t="str">
            <v>Felületfűtés</v>
          </cell>
          <cell r="I947" t="str">
            <v>Idom</v>
          </cell>
          <cell r="J947" t="str">
            <v>T</v>
          </cell>
          <cell r="K947"/>
          <cell r="L947">
            <v>2.67</v>
          </cell>
          <cell r="M947">
            <v>0.64196572924409967</v>
          </cell>
          <cell r="N947" t="str">
            <v>PL</v>
          </cell>
          <cell r="O947">
            <v>1698.8969506392425</v>
          </cell>
          <cell r="P947"/>
          <cell r="Q947"/>
          <cell r="R947">
            <v>3833</v>
          </cell>
        </row>
        <row r="948">
          <cell r="A948">
            <v>1005265</v>
          </cell>
          <cell r="B948" t="str">
            <v>Uponor Q&amp;E réz csatlakozó 9,9-1/2"km</v>
          </cell>
          <cell r="C948">
            <v>1888</v>
          </cell>
          <cell r="D948" t="str">
            <v>db</v>
          </cell>
          <cell r="E948" t="str">
            <v/>
          </cell>
          <cell r="F948">
            <v>1</v>
          </cell>
          <cell r="G948">
            <v>1</v>
          </cell>
          <cell r="H948" t="str">
            <v>Felületfűtés</v>
          </cell>
          <cell r="I948" t="str">
            <v>Idom</v>
          </cell>
          <cell r="J948" t="str">
            <v>Menetvég</v>
          </cell>
          <cell r="K948" t="str">
            <v>Minitec</v>
          </cell>
          <cell r="L948">
            <v>1.22</v>
          </cell>
          <cell r="M948">
            <v>0.6678685530206574</v>
          </cell>
          <cell r="N948" t="str">
            <v>PL</v>
          </cell>
          <cell r="O948">
            <v>286.96395911383786</v>
          </cell>
          <cell r="P948"/>
          <cell r="Q948"/>
          <cell r="R948">
            <v>1888</v>
          </cell>
        </row>
        <row r="949">
          <cell r="A949">
            <v>1016691</v>
          </cell>
          <cell r="B949" t="str">
            <v>Uponor Minitec szorítógyűrűs csatlakozó 9,9-1/2"km</v>
          </cell>
          <cell r="C949">
            <v>3274</v>
          </cell>
          <cell r="D949" t="str">
            <v>db</v>
          </cell>
          <cell r="E949"/>
          <cell r="F949">
            <v>12</v>
          </cell>
          <cell r="G949">
            <v>120</v>
          </cell>
          <cell r="H949" t="str">
            <v>Felületfűtés</v>
          </cell>
          <cell r="I949" t="str">
            <v>Idom</v>
          </cell>
          <cell r="J949" t="str">
            <v>Menetvég</v>
          </cell>
          <cell r="K949" t="str">
            <v>Minitec</v>
          </cell>
          <cell r="L949">
            <v>3.33</v>
          </cell>
          <cell r="M949">
            <v>0.47722150364596228</v>
          </cell>
          <cell r="N949" t="str">
            <v>PL</v>
          </cell>
          <cell r="O949">
            <v>6611.3761658534804</v>
          </cell>
          <cell r="P949"/>
          <cell r="Q949"/>
          <cell r="R949">
            <v>3274</v>
          </cell>
        </row>
        <row r="950">
          <cell r="A950">
            <v>1033438</v>
          </cell>
          <cell r="B950" t="str">
            <v>Uponor Q&amp;E réz 20-3/4"km</v>
          </cell>
          <cell r="C950">
            <v>1956</v>
          </cell>
          <cell r="D950" t="str">
            <v>db</v>
          </cell>
          <cell r="E950" t="str">
            <v/>
          </cell>
          <cell r="F950">
            <v>5</v>
          </cell>
          <cell r="G950">
            <v>5</v>
          </cell>
          <cell r="H950" t="str">
            <v>Felületfűtés</v>
          </cell>
          <cell r="I950" t="str">
            <v>Idom</v>
          </cell>
          <cell r="J950" t="str">
            <v>Menetvég</v>
          </cell>
          <cell r="K950"/>
          <cell r="L950">
            <v>1</v>
          </cell>
          <cell r="M950">
            <v>0.73722544675609358</v>
          </cell>
          <cell r="N950" t="str">
            <v>PRO</v>
          </cell>
          <cell r="O950">
            <v>0</v>
          </cell>
          <cell r="P950"/>
          <cell r="Q950"/>
          <cell r="R950">
            <v>1956</v>
          </cell>
        </row>
        <row r="951">
          <cell r="A951">
            <v>1047862</v>
          </cell>
          <cell r="B951" t="str">
            <v>Uponor Q&amp;E réz 25-3/4"km</v>
          </cell>
          <cell r="C951">
            <v>2426</v>
          </cell>
          <cell r="D951" t="str">
            <v>db</v>
          </cell>
          <cell r="E951" t="str">
            <v/>
          </cell>
          <cell r="F951">
            <v>5</v>
          </cell>
          <cell r="G951">
            <v>5</v>
          </cell>
          <cell r="H951" t="str">
            <v>Felületfűtés</v>
          </cell>
          <cell r="I951" t="str">
            <v>Idom</v>
          </cell>
          <cell r="J951" t="str">
            <v>Menetvég</v>
          </cell>
          <cell r="K951"/>
          <cell r="L951">
            <v>1.1100000000000001</v>
          </cell>
          <cell r="M951">
            <v>0.7648286896038583</v>
          </cell>
          <cell r="N951" t="str">
            <v>PRO</v>
          </cell>
          <cell r="O951">
            <v>0</v>
          </cell>
          <cell r="P951"/>
          <cell r="Q951"/>
          <cell r="R951">
            <v>2426</v>
          </cell>
        </row>
        <row r="952">
          <cell r="A952">
            <v>1047863</v>
          </cell>
          <cell r="B952" t="str">
            <v>Uponor Q&amp;E réz 25-1"km</v>
          </cell>
          <cell r="C952">
            <v>3621</v>
          </cell>
          <cell r="D952" t="str">
            <v>db</v>
          </cell>
          <cell r="E952" t="str">
            <v/>
          </cell>
          <cell r="F952">
            <v>5</v>
          </cell>
          <cell r="G952">
            <v>5</v>
          </cell>
          <cell r="H952" t="str">
            <v>Felületfűtés</v>
          </cell>
          <cell r="I952" t="str">
            <v>Idom</v>
          </cell>
          <cell r="J952" t="str">
            <v>Menetvég</v>
          </cell>
          <cell r="K952"/>
          <cell r="L952">
            <v>1.44</v>
          </cell>
          <cell r="M952">
            <v>0.79559753724139282</v>
          </cell>
          <cell r="N952" t="str">
            <v>PRO</v>
          </cell>
          <cell r="O952">
            <v>29.429709496704</v>
          </cell>
          <cell r="P952"/>
          <cell r="Q952"/>
          <cell r="R952">
            <v>3621</v>
          </cell>
        </row>
        <row r="953">
          <cell r="A953">
            <v>1044181</v>
          </cell>
          <cell r="B953" t="str">
            <v>Uponor Classic csőrögzítő clip 14-20mm, 6mm, 100db</v>
          </cell>
          <cell r="C953">
            <v>6615</v>
          </cell>
          <cell r="D953" t="str">
            <v>csom.</v>
          </cell>
          <cell r="E953" t="str">
            <v/>
          </cell>
          <cell r="F953">
            <v>10</v>
          </cell>
          <cell r="G953">
            <v>10</v>
          </cell>
          <cell r="H953" t="str">
            <v>Felületfűtés</v>
          </cell>
          <cell r="I953" t="str">
            <v>Rögzítés</v>
          </cell>
          <cell r="J953" t="str">
            <v>Clip</v>
          </cell>
          <cell r="K953" t="str">
            <v>Classic</v>
          </cell>
          <cell r="L953">
            <v>7.42</v>
          </cell>
          <cell r="M953">
            <v>0.42346428813355996</v>
          </cell>
          <cell r="N953" t="str">
            <v>MTO</v>
          </cell>
          <cell r="O953">
            <v>492.782142460925</v>
          </cell>
          <cell r="P953"/>
          <cell r="Q953"/>
          <cell r="R953">
            <v>6615</v>
          </cell>
        </row>
        <row r="954">
          <cell r="A954">
            <v>1005376</v>
          </cell>
          <cell r="B954" t="str">
            <v>Uponor födémátvezető elem</v>
          </cell>
          <cell r="C954">
            <v>3741</v>
          </cell>
          <cell r="D954" t="str">
            <v>db</v>
          </cell>
          <cell r="E954" t="str">
            <v/>
          </cell>
          <cell r="F954">
            <v>1</v>
          </cell>
          <cell r="G954">
            <v>10</v>
          </cell>
          <cell r="H954" t="str">
            <v>Felületfűtés</v>
          </cell>
          <cell r="I954" t="str">
            <v>Tartozék</v>
          </cell>
          <cell r="J954" t="str">
            <v>Födémátvezető</v>
          </cell>
          <cell r="K954"/>
          <cell r="L954">
            <v>2.65</v>
          </cell>
          <cell r="M954">
            <v>0.63590868236181119</v>
          </cell>
          <cell r="N954" t="str">
            <v>PL</v>
          </cell>
          <cell r="O954">
            <v>1628.9363127509462</v>
          </cell>
          <cell r="P954"/>
          <cell r="Q954"/>
          <cell r="R954">
            <v>3741</v>
          </cell>
        </row>
        <row r="955">
          <cell r="A955">
            <v>1005267</v>
          </cell>
          <cell r="B955" t="str">
            <v xml:space="preserve">Uponor Minitec szegélyszigetelés 80x8 mm 20m </v>
          </cell>
          <cell r="C955">
            <v>327</v>
          </cell>
          <cell r="D955" t="str">
            <v>m</v>
          </cell>
          <cell r="E955" t="str">
            <v/>
          </cell>
          <cell r="F955">
            <v>20</v>
          </cell>
          <cell r="G955">
            <v>20</v>
          </cell>
          <cell r="H955" t="str">
            <v>Felületfűtés</v>
          </cell>
          <cell r="I955" t="str">
            <v>Tartozék</v>
          </cell>
          <cell r="J955" t="str">
            <v>Szegélyszigetelés</v>
          </cell>
          <cell r="K955" t="str">
            <v>Minitec</v>
          </cell>
          <cell r="L955">
            <v>0.3</v>
          </cell>
          <cell r="M955">
            <v>0.52845226959166891</v>
          </cell>
          <cell r="N955" t="str">
            <v>PL</v>
          </cell>
          <cell r="O955">
            <v>5616.0481032958696</v>
          </cell>
          <cell r="P955"/>
          <cell r="Q955"/>
          <cell r="R955">
            <v>327</v>
          </cell>
        </row>
        <row r="956">
          <cell r="A956">
            <v>1020183</v>
          </cell>
          <cell r="B956" t="str">
            <v>Uponor Minitec szegélyszigetelés 60x8 mm 20m - ragasztócsíkkal</v>
          </cell>
          <cell r="C956">
            <v>248.13543941241531</v>
          </cell>
          <cell r="D956" t="str">
            <v>m</v>
          </cell>
          <cell r="E956"/>
          <cell r="F956">
            <v>20</v>
          </cell>
          <cell r="G956" t="str">
            <v>-</v>
          </cell>
          <cell r="H956" t="str">
            <v>Felületfűtés</v>
          </cell>
          <cell r="I956" t="str">
            <v>Tartozék</v>
          </cell>
          <cell r="J956" t="str">
            <v>Szegélyszigetelés</v>
          </cell>
          <cell r="K956"/>
          <cell r="L956">
            <v>0.21</v>
          </cell>
          <cell r="M956">
            <v>0.5650066119291044</v>
          </cell>
          <cell r="N956" t="str">
            <v>PRO</v>
          </cell>
          <cell r="O956"/>
          <cell r="P956"/>
          <cell r="Q956"/>
          <cell r="R956">
            <v>248.13543941241531</v>
          </cell>
        </row>
        <row r="957">
          <cell r="A957">
            <v>1000080</v>
          </cell>
          <cell r="B957" t="str">
            <v>Uponor Multi szegélyszigetelés 150x10 mm 50m - ragasztócsíkkal</v>
          </cell>
          <cell r="C957">
            <v>461</v>
          </cell>
          <cell r="D957" t="str">
            <v>m</v>
          </cell>
          <cell r="E957" t="str">
            <v/>
          </cell>
          <cell r="F957">
            <v>50</v>
          </cell>
          <cell r="G957">
            <v>200</v>
          </cell>
          <cell r="H957" t="str">
            <v>Felületfűtés</v>
          </cell>
          <cell r="I957" t="str">
            <v>Tartozék</v>
          </cell>
          <cell r="J957" t="str">
            <v>Szegélyszigetelés</v>
          </cell>
          <cell r="K957"/>
          <cell r="L957">
            <v>0.32</v>
          </cell>
          <cell r="M957">
            <v>0.6432194178602475</v>
          </cell>
          <cell r="N957" t="str">
            <v>PL</v>
          </cell>
          <cell r="O957">
            <v>4380.8373545477443</v>
          </cell>
          <cell r="P957"/>
          <cell r="Q957"/>
          <cell r="R957">
            <v>461</v>
          </cell>
        </row>
        <row r="958">
          <cell r="A958">
            <v>1010081</v>
          </cell>
          <cell r="B958" t="str">
            <v>Uponor Multi szegélyszigetelés 150x10 mm 50m - ragasztócsíkkal</v>
          </cell>
          <cell r="C958">
            <v>560</v>
          </cell>
          <cell r="D958" t="str">
            <v>m</v>
          </cell>
          <cell r="E958"/>
          <cell r="F958">
            <v>50</v>
          </cell>
          <cell r="G958">
            <v>400</v>
          </cell>
          <cell r="H958" t="str">
            <v>Felületfűtés</v>
          </cell>
          <cell r="I958" t="str">
            <v>Tartozék</v>
          </cell>
          <cell r="J958" t="str">
            <v>Szegélyszigetelés</v>
          </cell>
          <cell r="K958"/>
          <cell r="L958">
            <v>0.42</v>
          </cell>
          <cell r="M958">
            <v>0.61450973039118928</v>
          </cell>
          <cell r="N958" t="str">
            <v>PRO</v>
          </cell>
          <cell r="O958"/>
          <cell r="P958"/>
          <cell r="Q958"/>
          <cell r="R958">
            <v>560</v>
          </cell>
        </row>
        <row r="959">
          <cell r="A959">
            <v>1013117</v>
          </cell>
          <cell r="B959" t="str">
            <v>Uponor Multi szegélyszigetelés 100x10 mm 40m - ragasztócsíkkal</v>
          </cell>
          <cell r="C959">
            <v>354</v>
          </cell>
          <cell r="D959" t="str">
            <v>m</v>
          </cell>
          <cell r="E959"/>
          <cell r="F959">
            <v>40</v>
          </cell>
          <cell r="G959">
            <v>240</v>
          </cell>
          <cell r="H959" t="str">
            <v>Felületfűtés</v>
          </cell>
          <cell r="I959" t="str">
            <v>Tartozék</v>
          </cell>
          <cell r="J959" t="str">
            <v>Szegélyszigetelés</v>
          </cell>
          <cell r="K959"/>
          <cell r="L959">
            <v>0.3</v>
          </cell>
          <cell r="M959">
            <v>0.5644177744533212</v>
          </cell>
          <cell r="N959" t="str">
            <v>PRO</v>
          </cell>
          <cell r="O959"/>
          <cell r="P959"/>
          <cell r="Q959"/>
          <cell r="R959">
            <v>354</v>
          </cell>
        </row>
        <row r="960">
          <cell r="A960">
            <v>1135494</v>
          </cell>
          <cell r="B960" t="str">
            <v>Uponor Multi szegélyszigetelés 150x8 mm 50m</v>
          </cell>
          <cell r="C960">
            <v>225</v>
          </cell>
          <cell r="D960" t="str">
            <v>m</v>
          </cell>
          <cell r="E960"/>
          <cell r="F960">
            <v>50</v>
          </cell>
          <cell r="G960">
            <v>250</v>
          </cell>
          <cell r="H960" t="str">
            <v>Felületfűtés</v>
          </cell>
          <cell r="I960" t="str">
            <v>Tartozék</v>
          </cell>
          <cell r="J960" t="str">
            <v>Szegélyszigetelés</v>
          </cell>
          <cell r="K960"/>
          <cell r="L960">
            <v>0.19</v>
          </cell>
          <cell r="M960">
            <v>0.56596651125526498</v>
          </cell>
          <cell r="N960" t="str">
            <v>PRO</v>
          </cell>
          <cell r="O960"/>
          <cell r="P960" t="str">
            <v>9-1607-150-58-00-09</v>
          </cell>
          <cell r="Q960"/>
          <cell r="R960">
            <v>225</v>
          </cell>
        </row>
        <row r="961">
          <cell r="A961">
            <v>1000079</v>
          </cell>
          <cell r="B961" t="str">
            <v>Uponor Multi szegélyszigetelés 150x8 mm 50m</v>
          </cell>
          <cell r="C961">
            <v>225</v>
          </cell>
          <cell r="D961" t="str">
            <v>m</v>
          </cell>
          <cell r="E961" t="str">
            <v/>
          </cell>
          <cell r="F961">
            <v>50</v>
          </cell>
          <cell r="G961">
            <v>200</v>
          </cell>
          <cell r="H961" t="str">
            <v>Felületfűtés</v>
          </cell>
          <cell r="I961" t="str">
            <v>Tartozék</v>
          </cell>
          <cell r="J961" t="str">
            <v>Szegélyszigetelés</v>
          </cell>
          <cell r="K961"/>
          <cell r="L961">
            <v>0.19</v>
          </cell>
          <cell r="M961">
            <v>0.56596651125526498</v>
          </cell>
          <cell r="N961" t="str">
            <v>PL</v>
          </cell>
          <cell r="O961">
            <v>4451.6741414422495</v>
          </cell>
          <cell r="P961" t="str">
            <v>9-1601-150-28-00-09</v>
          </cell>
          <cell r="Q961"/>
          <cell r="R961">
            <v>225</v>
          </cell>
        </row>
        <row r="962">
          <cell r="A962">
            <v>1135493</v>
          </cell>
          <cell r="B962" t="str">
            <v>Uponor Multi szegélyszigetelés 130x8 mm 50m - ragasztócsíkkal</v>
          </cell>
          <cell r="C962">
            <v>155</v>
          </cell>
          <cell r="D962" t="str">
            <v>m</v>
          </cell>
          <cell r="E962"/>
          <cell r="F962">
            <v>50</v>
          </cell>
          <cell r="G962">
            <v>400</v>
          </cell>
          <cell r="H962" t="str">
            <v>Felületfűtés</v>
          </cell>
          <cell r="I962" t="str">
            <v>Tartozék</v>
          </cell>
          <cell r="J962" t="str">
            <v>Szegélyszigetelés</v>
          </cell>
          <cell r="K962"/>
          <cell r="L962">
            <v>0.18</v>
          </cell>
          <cell r="M962">
            <v>0.40311184060571248</v>
          </cell>
          <cell r="N962" t="str">
            <v>PL</v>
          </cell>
          <cell r="O962"/>
          <cell r="P962" t="str">
            <v>9-1607-130-58-00-09</v>
          </cell>
          <cell r="Q962"/>
          <cell r="R962">
            <v>155</v>
          </cell>
        </row>
        <row r="963">
          <cell r="A963">
            <v>1090229</v>
          </cell>
          <cell r="B963" t="str">
            <v>Uponor Multi dilatációs csík 1,8m 100×10mm</v>
          </cell>
          <cell r="C963">
            <v>2619</v>
          </cell>
          <cell r="D963" t="str">
            <v>m</v>
          </cell>
          <cell r="E963"/>
          <cell r="F963">
            <v>1.8</v>
          </cell>
          <cell r="G963">
            <v>1.8</v>
          </cell>
          <cell r="H963" t="str">
            <v>Felületfűtés</v>
          </cell>
          <cell r="I963" t="str">
            <v>Tartozék</v>
          </cell>
          <cell r="J963" t="str">
            <v>Dilatáció</v>
          </cell>
          <cell r="K963"/>
          <cell r="L963">
            <v>2.13</v>
          </cell>
          <cell r="M963">
            <v>0.58198076911453889</v>
          </cell>
          <cell r="N963" t="str">
            <v>PL</v>
          </cell>
          <cell r="O963">
            <v>1385.752630756037</v>
          </cell>
          <cell r="P963"/>
          <cell r="Q963"/>
          <cell r="R963">
            <v>2619</v>
          </cell>
        </row>
        <row r="964">
          <cell r="A964">
            <v>1005269</v>
          </cell>
          <cell r="B964" t="str">
            <v>Uponor Minitec dilatáció átv. védőcső</v>
          </cell>
          <cell r="C964">
            <v>631</v>
          </cell>
          <cell r="D964" t="str">
            <v>db</v>
          </cell>
          <cell r="E964" t="str">
            <v/>
          </cell>
          <cell r="F964">
            <v>30</v>
          </cell>
          <cell r="G964">
            <v>30</v>
          </cell>
          <cell r="H964" t="str">
            <v>Felületfűtés</v>
          </cell>
          <cell r="I964" t="str">
            <v>Tartozék</v>
          </cell>
          <cell r="J964" t="str">
            <v>Dilatáció</v>
          </cell>
          <cell r="K964"/>
          <cell r="L964">
            <v>0.36</v>
          </cell>
          <cell r="M964">
            <v>0.70675859047190315</v>
          </cell>
          <cell r="N964" t="str">
            <v>PL</v>
          </cell>
          <cell r="O964">
            <v>1638.8861730655899</v>
          </cell>
          <cell r="P964"/>
          <cell r="Q964"/>
          <cell r="R964">
            <v>631</v>
          </cell>
        </row>
        <row r="965">
          <cell r="A965">
            <v>1085980</v>
          </cell>
          <cell r="B965" t="str">
            <v>Uponor Minitec dilatációs csík 0,9m 40x10 mm</v>
          </cell>
          <cell r="C965">
            <v>2423</v>
          </cell>
          <cell r="D965" t="str">
            <v>db</v>
          </cell>
          <cell r="E965" t="str">
            <v/>
          </cell>
          <cell r="F965">
            <v>10</v>
          </cell>
          <cell r="G965">
            <v>10</v>
          </cell>
          <cell r="H965" t="str">
            <v>Felületfűtés</v>
          </cell>
          <cell r="I965" t="str">
            <v>Tartozék</v>
          </cell>
          <cell r="J965" t="str">
            <v>Dilatáció</v>
          </cell>
          <cell r="K965" t="str">
            <v>Minitec</v>
          </cell>
          <cell r="L965">
            <v>2.2400000000000002</v>
          </cell>
          <cell r="M965">
            <v>0.52483246447999121</v>
          </cell>
          <cell r="N965" t="str">
            <v>PL</v>
          </cell>
          <cell r="O965">
            <v>390.94930633981602</v>
          </cell>
          <cell r="P965"/>
          <cell r="Q965"/>
          <cell r="R965">
            <v>2423</v>
          </cell>
        </row>
        <row r="966">
          <cell r="A966">
            <v>1085981</v>
          </cell>
          <cell r="B966" t="str">
            <v>Uponor Minitec dilatációs csík 1,3m 40x10 mm</v>
          </cell>
          <cell r="C966">
            <v>3057</v>
          </cell>
          <cell r="D966" t="str">
            <v>db</v>
          </cell>
          <cell r="E966" t="str">
            <v/>
          </cell>
          <cell r="F966">
            <v>10</v>
          </cell>
          <cell r="G966">
            <v>10</v>
          </cell>
          <cell r="H966" t="str">
            <v>Felületfűtés</v>
          </cell>
          <cell r="I966" t="str">
            <v>Tartozék</v>
          </cell>
          <cell r="J966" t="str">
            <v>Dilatáció</v>
          </cell>
          <cell r="K966" t="str">
            <v>Minitec</v>
          </cell>
          <cell r="L966">
            <v>2.86</v>
          </cell>
          <cell r="M966">
            <v>0.51913546131013044</v>
          </cell>
          <cell r="N966" t="str">
            <v>PL</v>
          </cell>
          <cell r="O966">
            <v>614.12335585665596</v>
          </cell>
          <cell r="P966"/>
          <cell r="Q966"/>
          <cell r="R966">
            <v>3057</v>
          </cell>
        </row>
        <row r="967">
          <cell r="A967">
            <v>1042420</v>
          </cell>
          <cell r="B967" t="str">
            <v xml:space="preserve">Uponor Vario Plus osztó-gyűjtő 1×3/4" </v>
          </cell>
          <cell r="C967">
            <v>8921</v>
          </cell>
          <cell r="D967" t="str">
            <v>szett</v>
          </cell>
          <cell r="E967" t="str">
            <v/>
          </cell>
          <cell r="F967">
            <v>1</v>
          </cell>
          <cell r="G967">
            <v>1</v>
          </cell>
          <cell r="H967" t="str">
            <v>Osztó-Gyűjtő</v>
          </cell>
          <cell r="I967" t="str">
            <v>Osztó test</v>
          </cell>
          <cell r="J967" t="str">
            <v>Vario PLUS</v>
          </cell>
          <cell r="K967" t="str">
            <v>Vario PLUS</v>
          </cell>
          <cell r="L967">
            <v>8.98</v>
          </cell>
          <cell r="M967">
            <v>0.48261366497221991</v>
          </cell>
          <cell r="N967" t="str">
            <v>PL</v>
          </cell>
          <cell r="O967">
            <v>602.35698519428217</v>
          </cell>
          <cell r="P967"/>
          <cell r="Q967"/>
          <cell r="R967">
            <v>8921</v>
          </cell>
        </row>
        <row r="968">
          <cell r="A968">
            <v>1030580</v>
          </cell>
          <cell r="B968" t="str">
            <v xml:space="preserve">Uponor Vario Plus osztó-gyűjtő 3×3/4" </v>
          </cell>
          <cell r="C968">
            <v>24022</v>
          </cell>
          <cell r="D968" t="str">
            <v>szett</v>
          </cell>
          <cell r="E968" t="str">
            <v/>
          </cell>
          <cell r="F968">
            <v>1</v>
          </cell>
          <cell r="G968">
            <v>1</v>
          </cell>
          <cell r="H968" t="str">
            <v>Osztó-Gyűjtő</v>
          </cell>
          <cell r="I968" t="str">
            <v>Osztó test</v>
          </cell>
          <cell r="J968" t="str">
            <v>Vario PLUS</v>
          </cell>
          <cell r="K968" t="str">
            <v>Vario PLUS</v>
          </cell>
          <cell r="L968">
            <v>24.18</v>
          </cell>
          <cell r="M968">
            <v>0.48263232486104168</v>
          </cell>
          <cell r="N968" t="str">
            <v>PL</v>
          </cell>
          <cell r="O968">
            <v>874.94601802907903</v>
          </cell>
          <cell r="P968"/>
          <cell r="Q968"/>
          <cell r="R968">
            <v>24022</v>
          </cell>
        </row>
        <row r="969">
          <cell r="A969">
            <v>1030581</v>
          </cell>
          <cell r="B969" t="str">
            <v xml:space="preserve">Uponor Vario Plus osztó-gyűjtő 4×3/4" </v>
          </cell>
          <cell r="C969">
            <v>32997</v>
          </cell>
          <cell r="D969" t="str">
            <v>szett</v>
          </cell>
          <cell r="E969" t="str">
            <v/>
          </cell>
          <cell r="F969">
            <v>1</v>
          </cell>
          <cell r="G969">
            <v>1</v>
          </cell>
          <cell r="H969" t="str">
            <v>Osztó-Gyűjtő</v>
          </cell>
          <cell r="I969" t="str">
            <v>Osztó test</v>
          </cell>
          <cell r="J969" t="str">
            <v>Vario PLUS</v>
          </cell>
          <cell r="K969" t="str">
            <v>Vario PLUS</v>
          </cell>
          <cell r="L969">
            <v>29.25</v>
          </cell>
          <cell r="M969">
            <v>0.54437917038689521</v>
          </cell>
          <cell r="N969" t="str">
            <v>PL</v>
          </cell>
          <cell r="O969">
            <v>3410.5576292052774</v>
          </cell>
          <cell r="P969"/>
          <cell r="Q969"/>
          <cell r="R969">
            <v>32997</v>
          </cell>
        </row>
        <row r="970">
          <cell r="A970">
            <v>1030582</v>
          </cell>
          <cell r="B970" t="str">
            <v xml:space="preserve">Uponor Vario Plus osztó-gyűjtő 6×3/4" </v>
          </cell>
          <cell r="C970">
            <v>48206</v>
          </cell>
          <cell r="D970" t="str">
            <v>szett</v>
          </cell>
          <cell r="E970" t="str">
            <v/>
          </cell>
          <cell r="F970">
            <v>1</v>
          </cell>
          <cell r="G970">
            <v>1</v>
          </cell>
          <cell r="H970" t="str">
            <v>Osztó-Gyűjtő</v>
          </cell>
          <cell r="I970" t="str">
            <v>Osztó test</v>
          </cell>
          <cell r="J970" t="str">
            <v>Vario PLUS</v>
          </cell>
          <cell r="K970" t="str">
            <v>Vario PLUS</v>
          </cell>
          <cell r="L970">
            <v>40.49</v>
          </cell>
          <cell r="M970">
            <v>0.56828331144226185</v>
          </cell>
          <cell r="N970" t="str">
            <v>PL</v>
          </cell>
          <cell r="O970">
            <v>2411.3471602813465</v>
          </cell>
          <cell r="P970"/>
          <cell r="Q970"/>
          <cell r="R970">
            <v>48206</v>
          </cell>
        </row>
        <row r="971">
          <cell r="A971">
            <v>1042471</v>
          </cell>
          <cell r="B971" t="str">
            <v xml:space="preserve">Uponor Vario Plus osztó-gyűjtő áramlásmérővel 1×3/4" </v>
          </cell>
          <cell r="C971">
            <v>11363</v>
          </cell>
          <cell r="D971" t="str">
            <v>szett</v>
          </cell>
          <cell r="E971" t="str">
            <v/>
          </cell>
          <cell r="F971">
            <v>1</v>
          </cell>
          <cell r="G971">
            <v>1</v>
          </cell>
          <cell r="H971" t="str">
            <v>Osztó-Gyűjtő</v>
          </cell>
          <cell r="I971" t="str">
            <v>Osztó test</v>
          </cell>
          <cell r="J971" t="str">
            <v>Vario PLUS</v>
          </cell>
          <cell r="K971" t="str">
            <v>Vario PLUS</v>
          </cell>
          <cell r="L971">
            <v>10.14</v>
          </cell>
          <cell r="M971">
            <v>0.54133341150126546</v>
          </cell>
          <cell r="N971" t="str">
            <v>PL</v>
          </cell>
          <cell r="O971">
            <v>18303.308215801411</v>
          </cell>
          <cell r="P971"/>
          <cell r="Q971"/>
          <cell r="R971">
            <v>7385.95</v>
          </cell>
        </row>
        <row r="972">
          <cell r="A972">
            <v>1030583</v>
          </cell>
          <cell r="B972" t="str">
            <v xml:space="preserve">Uponor Vario Plus osztó-gyűjtő áramlásmérővel 3×3/4" </v>
          </cell>
          <cell r="C972">
            <v>28481</v>
          </cell>
          <cell r="D972" t="str">
            <v>szett</v>
          </cell>
          <cell r="E972" t="str">
            <v/>
          </cell>
          <cell r="F972">
            <v>1</v>
          </cell>
          <cell r="G972">
            <v>1</v>
          </cell>
          <cell r="H972" t="str">
            <v>Osztó-Gyűjtő</v>
          </cell>
          <cell r="I972" t="str">
            <v>Osztó test</v>
          </cell>
          <cell r="J972" t="str">
            <v>Vario PLUS</v>
          </cell>
          <cell r="K972" t="str">
            <v>Vario PLUS</v>
          </cell>
          <cell r="L972">
            <v>28.37</v>
          </cell>
          <cell r="M972">
            <v>0.48801615351511718</v>
          </cell>
          <cell r="N972" t="str">
            <v>PL</v>
          </cell>
          <cell r="O972">
            <v>32145.218898795392</v>
          </cell>
          <cell r="P972"/>
          <cell r="Q972"/>
          <cell r="R972">
            <v>18512.650000000001</v>
          </cell>
        </row>
        <row r="973">
          <cell r="A973">
            <v>1030584</v>
          </cell>
          <cell r="B973" t="str">
            <v xml:space="preserve">Uponor Vario Plus osztó-gyűjtő áramlásmérővel 4×3/4" </v>
          </cell>
          <cell r="C973">
            <v>34102</v>
          </cell>
          <cell r="D973" t="str">
            <v>szett</v>
          </cell>
          <cell r="E973" t="str">
            <v/>
          </cell>
          <cell r="F973">
            <v>1</v>
          </cell>
          <cell r="G973">
            <v>1</v>
          </cell>
          <cell r="H973" t="str">
            <v>Osztó-Gyűjtő</v>
          </cell>
          <cell r="I973" t="str">
            <v>Osztó test</v>
          </cell>
          <cell r="J973" t="str">
            <v>Vario PLUS</v>
          </cell>
          <cell r="K973" t="str">
            <v>Vario PLUS</v>
          </cell>
          <cell r="L973">
            <v>34</v>
          </cell>
          <cell r="M973">
            <v>0.48755032288626021</v>
          </cell>
          <cell r="N973" t="str">
            <v>PL</v>
          </cell>
          <cell r="O973">
            <v>88629.675121217515</v>
          </cell>
          <cell r="P973"/>
          <cell r="Q973"/>
          <cell r="R973">
            <v>22166.3</v>
          </cell>
        </row>
        <row r="974">
          <cell r="A974">
            <v>1030585</v>
          </cell>
          <cell r="B974" t="str">
            <v xml:space="preserve">Uponor Vario Plus osztó-gyűjtő áramlásmérővel 6×3/4" </v>
          </cell>
          <cell r="C974">
            <v>47523</v>
          </cell>
          <cell r="D974" t="str">
            <v>szett</v>
          </cell>
          <cell r="E974" t="str">
            <v/>
          </cell>
          <cell r="F974">
            <v>1</v>
          </cell>
          <cell r="G974">
            <v>1</v>
          </cell>
          <cell r="H974" t="str">
            <v>Osztó-Gyűjtő</v>
          </cell>
          <cell r="I974" t="str">
            <v>Osztó test</v>
          </cell>
          <cell r="J974" t="str">
            <v>Vario PLUS</v>
          </cell>
          <cell r="K974" t="str">
            <v>Vario PLUS</v>
          </cell>
          <cell r="L974">
            <v>47.34</v>
          </cell>
          <cell r="M974">
            <v>0.48799221813210159</v>
          </cell>
          <cell r="N974" t="str">
            <v>PL</v>
          </cell>
          <cell r="O974">
            <v>96400.476356418832</v>
          </cell>
          <cell r="P974"/>
          <cell r="Q974"/>
          <cell r="R974">
            <v>30889.95</v>
          </cell>
        </row>
        <row r="975">
          <cell r="A975">
            <v>1009209</v>
          </cell>
          <cell r="B975" t="str">
            <v>Uponor Vario Plus osztó-gyűjtő alapkészlet</v>
          </cell>
          <cell r="C975">
            <v>22116</v>
          </cell>
          <cell r="D975" t="str">
            <v>szett</v>
          </cell>
          <cell r="E975" t="str">
            <v/>
          </cell>
          <cell r="F975">
            <v>1</v>
          </cell>
          <cell r="G975">
            <v>1</v>
          </cell>
          <cell r="H975" t="str">
            <v>Osztó-Gyűjtő</v>
          </cell>
          <cell r="I975" t="str">
            <v>Tartozék</v>
          </cell>
          <cell r="J975" t="str">
            <v>Alapkészlet</v>
          </cell>
          <cell r="K975" t="str">
            <v>Vario PLUS</v>
          </cell>
          <cell r="L975">
            <v>22.87</v>
          </cell>
          <cell r="M975">
            <v>0.46848963248607345</v>
          </cell>
          <cell r="N975" t="str">
            <v>PL</v>
          </cell>
          <cell r="O975">
            <v>93104.000638838406</v>
          </cell>
          <cell r="P975"/>
          <cell r="Q975"/>
          <cell r="R975">
            <v>14375.4</v>
          </cell>
        </row>
        <row r="976">
          <cell r="A976">
            <v>1063207</v>
          </cell>
          <cell r="B976" t="str">
            <v>Uponor Vario Plus szigetelés</v>
          </cell>
          <cell r="C976">
            <v>20450</v>
          </cell>
          <cell r="D976" t="str">
            <v>szett</v>
          </cell>
          <cell r="E976" t="str">
            <v/>
          </cell>
          <cell r="F976">
            <v>1</v>
          </cell>
          <cell r="G976">
            <v>1</v>
          </cell>
          <cell r="H976" t="str">
            <v>Osztó-Gyűjtő</v>
          </cell>
          <cell r="I976" t="str">
            <v>Tartozék</v>
          </cell>
          <cell r="J976" t="str">
            <v>Szigetelőkészlet</v>
          </cell>
          <cell r="K976" t="str">
            <v>Vario PLUS</v>
          </cell>
          <cell r="L976">
            <v>21.27</v>
          </cell>
          <cell r="M976">
            <v>0.46540322512929722</v>
          </cell>
          <cell r="N976" t="str">
            <v>PL</v>
          </cell>
          <cell r="O976">
            <v>5396.8185162507789</v>
          </cell>
          <cell r="P976"/>
          <cell r="Q976"/>
          <cell r="R976">
            <v>20450</v>
          </cell>
        </row>
        <row r="977">
          <cell r="A977">
            <v>1009217</v>
          </cell>
          <cell r="B977" t="str">
            <v>Uponor Vario Plus áramlásmérő 4 l/min</v>
          </cell>
          <cell r="C977">
            <v>2967</v>
          </cell>
          <cell r="D977" t="str">
            <v>db</v>
          </cell>
          <cell r="E977" t="str">
            <v/>
          </cell>
          <cell r="F977">
            <v>1</v>
          </cell>
          <cell r="G977">
            <v>1</v>
          </cell>
          <cell r="H977" t="str">
            <v>Osztó-Gyűjtő</v>
          </cell>
          <cell r="I977" t="str">
            <v>Tartozék</v>
          </cell>
          <cell r="J977" t="str">
            <v>Áramlásmérő</v>
          </cell>
          <cell r="K977" t="str">
            <v>Vario PLUS</v>
          </cell>
          <cell r="L977">
            <v>2.83</v>
          </cell>
          <cell r="M977">
            <v>0.50974611257479641</v>
          </cell>
          <cell r="N977" t="str">
            <v>PL</v>
          </cell>
          <cell r="O977">
            <v>472.81258028979101</v>
          </cell>
          <cell r="P977"/>
          <cell r="Q977"/>
          <cell r="R977">
            <v>2967</v>
          </cell>
        </row>
        <row r="978">
          <cell r="A978">
            <v>1034523</v>
          </cell>
          <cell r="B978" t="str">
            <v>Uponor Vario Plus előremenő szelep</v>
          </cell>
          <cell r="C978">
            <v>7138</v>
          </cell>
          <cell r="D978" t="str">
            <v>db</v>
          </cell>
          <cell r="E978"/>
          <cell r="F978">
            <v>1</v>
          </cell>
          <cell r="G978">
            <v>1</v>
          </cell>
          <cell r="H978" t="str">
            <v>Osztó-Gyűjtő</v>
          </cell>
          <cell r="I978" t="str">
            <v>Tartozék</v>
          </cell>
          <cell r="J978"/>
          <cell r="K978" t="str">
            <v>Vario PLUS</v>
          </cell>
          <cell r="L978">
            <v>3.66</v>
          </cell>
          <cell r="M978">
            <v>0.73645383641202078</v>
          </cell>
          <cell r="N978" t="str">
            <v>PL</v>
          </cell>
          <cell r="O978">
            <v>0</v>
          </cell>
          <cell r="P978"/>
          <cell r="Q978"/>
          <cell r="R978">
            <v>7138</v>
          </cell>
        </row>
        <row r="979">
          <cell r="A979">
            <v>1005250</v>
          </cell>
          <cell r="B979" t="str">
            <v>Uponor Vario Plus visszatérő szelep</v>
          </cell>
          <cell r="C979">
            <v>7949</v>
          </cell>
          <cell r="D979" t="str">
            <v>db</v>
          </cell>
          <cell r="E979"/>
          <cell r="F979">
            <v>1</v>
          </cell>
          <cell r="G979">
            <v>1</v>
          </cell>
          <cell r="H979" t="str">
            <v>Osztó-Gyűjtő</v>
          </cell>
          <cell r="I979" t="str">
            <v>Tartozék</v>
          </cell>
          <cell r="J979"/>
          <cell r="K979" t="str">
            <v>Vario PLUS</v>
          </cell>
          <cell r="L979">
            <v>4.12</v>
          </cell>
          <cell r="M979">
            <v>0.73359837115137339</v>
          </cell>
          <cell r="N979" t="str">
            <v>PRO</v>
          </cell>
          <cell r="O979">
            <v>0</v>
          </cell>
          <cell r="P979"/>
          <cell r="Q979"/>
          <cell r="R979">
            <v>7949</v>
          </cell>
        </row>
        <row r="980">
          <cell r="A980">
            <v>1034524</v>
          </cell>
          <cell r="B980" t="str">
            <v>Uponor Vario Plus hőmérő</v>
          </cell>
          <cell r="C980">
            <v>7050</v>
          </cell>
          <cell r="D980" t="str">
            <v>db</v>
          </cell>
          <cell r="E980"/>
          <cell r="F980">
            <v>1</v>
          </cell>
          <cell r="G980">
            <v>1</v>
          </cell>
          <cell r="H980" t="str">
            <v>Osztó-Gyűjtő</v>
          </cell>
          <cell r="I980" t="str">
            <v>Tartozék</v>
          </cell>
          <cell r="J980"/>
          <cell r="K980" t="str">
            <v>Vario PLUS</v>
          </cell>
          <cell r="L980">
            <v>5.66</v>
          </cell>
          <cell r="M980">
            <v>0.58735225986082862</v>
          </cell>
          <cell r="N980" t="str">
            <v>MTO</v>
          </cell>
          <cell r="O980">
            <v>208.30912710579361</v>
          </cell>
          <cell r="P980"/>
          <cell r="Q980"/>
          <cell r="R980">
            <v>7050</v>
          </cell>
        </row>
        <row r="981">
          <cell r="A981">
            <v>1009216</v>
          </cell>
          <cell r="B981" t="str">
            <v>Uponor Vario Plus szelep kiemelő szerszám</v>
          </cell>
          <cell r="C981">
            <v>3361</v>
          </cell>
          <cell r="D981" t="str">
            <v>db</v>
          </cell>
          <cell r="E981"/>
          <cell r="F981">
            <v>1</v>
          </cell>
          <cell r="G981">
            <v>1</v>
          </cell>
          <cell r="H981" t="str">
            <v>Osztó-Gyűjtő</v>
          </cell>
          <cell r="I981" t="str">
            <v>Tartozék</v>
          </cell>
          <cell r="J981"/>
          <cell r="K981" t="str">
            <v>Vario PLUS</v>
          </cell>
          <cell r="L981">
            <v>1.77</v>
          </cell>
          <cell r="M981">
            <v>0.72931953696019236</v>
          </cell>
          <cell r="N981" t="str">
            <v>PRO</v>
          </cell>
          <cell r="O981">
            <v>0</v>
          </cell>
          <cell r="P981"/>
          <cell r="Q981"/>
          <cell r="R981">
            <v>3361</v>
          </cell>
        </row>
        <row r="982">
          <cell r="A982">
            <v>1005226</v>
          </cell>
          <cell r="B982" t="str">
            <v>Uponor Vario Plus végelem</v>
          </cell>
          <cell r="C982">
            <v>26421</v>
          </cell>
          <cell r="D982" t="str">
            <v>db</v>
          </cell>
          <cell r="E982"/>
          <cell r="F982">
            <v>1</v>
          </cell>
          <cell r="G982">
            <v>1</v>
          </cell>
          <cell r="H982" t="str">
            <v>Osztó-Gyűjtő</v>
          </cell>
          <cell r="I982" t="str">
            <v>Tartozék</v>
          </cell>
          <cell r="J982"/>
          <cell r="K982" t="str">
            <v>Vario PLUS</v>
          </cell>
          <cell r="L982">
            <v>9.36</v>
          </cell>
          <cell r="M982">
            <v>0.81791307805465507</v>
          </cell>
          <cell r="N982" t="str">
            <v>MTO</v>
          </cell>
          <cell r="O982">
            <v>0</v>
          </cell>
          <cell r="P982"/>
          <cell r="Q982"/>
          <cell r="R982">
            <v>26421</v>
          </cell>
        </row>
        <row r="983">
          <cell r="A983">
            <v>1005227</v>
          </cell>
          <cell r="B983" t="str">
            <v>Uponor Vario Plus csatlakozó szett 1"</v>
          </cell>
          <cell r="C983">
            <v>16521</v>
          </cell>
          <cell r="D983" t="str">
            <v>db</v>
          </cell>
          <cell r="E983"/>
          <cell r="F983">
            <v>1</v>
          </cell>
          <cell r="G983">
            <v>1</v>
          </cell>
          <cell r="H983" t="str">
            <v>Osztó-Gyűjtő</v>
          </cell>
          <cell r="I983" t="str">
            <v>Tartozék</v>
          </cell>
          <cell r="J983"/>
          <cell r="K983" t="str">
            <v>Vario PLUS</v>
          </cell>
          <cell r="L983">
            <v>10.44</v>
          </cell>
          <cell r="M983">
            <v>0.67519977283731947</v>
          </cell>
          <cell r="N983" t="str">
            <v>PRO</v>
          </cell>
          <cell r="O983">
            <v>0</v>
          </cell>
          <cell r="P983"/>
          <cell r="Q983"/>
          <cell r="R983">
            <v>16521</v>
          </cell>
        </row>
        <row r="984">
          <cell r="A984">
            <v>1046883</v>
          </cell>
          <cell r="B984" t="str">
            <v>Uponor Vario Plus fali konzol</v>
          </cell>
          <cell r="C984">
            <v>9598</v>
          </cell>
          <cell r="D984" t="str">
            <v>db</v>
          </cell>
          <cell r="E984"/>
          <cell r="F984">
            <v>1</v>
          </cell>
          <cell r="G984">
            <v>1</v>
          </cell>
          <cell r="H984" t="str">
            <v>Osztó-Gyűjtő</v>
          </cell>
          <cell r="I984" t="str">
            <v>Tartozék</v>
          </cell>
          <cell r="J984"/>
          <cell r="K984" t="str">
            <v>Vario PLUS</v>
          </cell>
          <cell r="L984">
            <v>7.26</v>
          </cell>
          <cell r="M984">
            <v>0.61121631487671513</v>
          </cell>
          <cell r="N984" t="str">
            <v>MTO</v>
          </cell>
          <cell r="O984">
            <v>0</v>
          </cell>
          <cell r="P984"/>
          <cell r="Q984"/>
          <cell r="R984">
            <v>9598</v>
          </cell>
        </row>
        <row r="985">
          <cell r="A985">
            <v>1038166</v>
          </cell>
          <cell r="B985" t="str">
            <v>Uponor Vario Plus automata légtelenítő 3/8"</v>
          </cell>
          <cell r="C985">
            <v>3210</v>
          </cell>
          <cell r="D985" t="str">
            <v>db</v>
          </cell>
          <cell r="E985" t="str">
            <v/>
          </cell>
          <cell r="F985">
            <v>1</v>
          </cell>
          <cell r="G985">
            <v>1</v>
          </cell>
          <cell r="H985" t="str">
            <v>Osztó-Gyűjtő</v>
          </cell>
          <cell r="I985" t="str">
            <v>Tartozék</v>
          </cell>
          <cell r="J985" t="str">
            <v>Légtelenítő</v>
          </cell>
          <cell r="K985" t="str">
            <v>Vario PLUS</v>
          </cell>
          <cell r="L985">
            <v>3.22</v>
          </cell>
          <cell r="M985">
            <v>0.48441176816599374</v>
          </cell>
          <cell r="N985" t="str">
            <v>PL</v>
          </cell>
          <cell r="O985">
            <v>11316.344208364451</v>
          </cell>
          <cell r="P985"/>
          <cell r="Q985"/>
          <cell r="R985">
            <v>2247</v>
          </cell>
        </row>
        <row r="986">
          <cell r="A986">
            <v>1032702</v>
          </cell>
          <cell r="B986" t="str">
            <v>Uponor Vario Plus osztó-gyűjtő könyök</v>
          </cell>
          <cell r="C986">
            <v>4383</v>
          </cell>
          <cell r="D986" t="str">
            <v>szett</v>
          </cell>
          <cell r="E986" t="str">
            <v/>
          </cell>
          <cell r="F986">
            <v>1</v>
          </cell>
          <cell r="G986">
            <v>1</v>
          </cell>
          <cell r="H986" t="str">
            <v>Osztó-Gyűjtő</v>
          </cell>
          <cell r="I986" t="str">
            <v>Tartozék</v>
          </cell>
          <cell r="J986" t="str">
            <v>Könyök</v>
          </cell>
          <cell r="K986" t="str">
            <v>Vario PLUS</v>
          </cell>
          <cell r="L986">
            <v>5.01</v>
          </cell>
          <cell r="M986">
            <v>0.41248574013532846</v>
          </cell>
          <cell r="N986" t="str">
            <v>PL</v>
          </cell>
          <cell r="O986">
            <v>3070.7619565182213</v>
          </cell>
          <cell r="P986"/>
          <cell r="Q986"/>
          <cell r="R986">
            <v>4383</v>
          </cell>
        </row>
        <row r="987">
          <cell r="A987">
            <v>1009215</v>
          </cell>
          <cell r="B987" t="str">
            <v xml:space="preserve">Uponor Vario Plus osztó távtartó gyűrű </v>
          </cell>
          <cell r="C987">
            <v>1893</v>
          </cell>
          <cell r="D987" t="str">
            <v>szett</v>
          </cell>
          <cell r="E987" t="str">
            <v/>
          </cell>
          <cell r="F987">
            <v>1</v>
          </cell>
          <cell r="G987">
            <v>1</v>
          </cell>
          <cell r="H987" t="str">
            <v>Osztó-Gyűjtő</v>
          </cell>
          <cell r="I987" t="str">
            <v>Tartozék</v>
          </cell>
          <cell r="J987" t="str">
            <v>Egyéb</v>
          </cell>
          <cell r="K987" t="str">
            <v>Vario PLUS</v>
          </cell>
          <cell r="L987">
            <v>1.8</v>
          </cell>
          <cell r="M987">
            <v>0.51126431745317191</v>
          </cell>
          <cell r="N987" t="str">
            <v>PRO</v>
          </cell>
          <cell r="O987">
            <v>906.85192089060638</v>
          </cell>
          <cell r="P987"/>
          <cell r="Q987"/>
          <cell r="R987">
            <v>1514.4</v>
          </cell>
        </row>
        <row r="988">
          <cell r="A988">
            <v>1059132</v>
          </cell>
          <cell r="B988" t="str">
            <v>Uponor Vario golyóscsap km/bm 1"/1"</v>
          </cell>
          <cell r="C988">
            <v>9305</v>
          </cell>
          <cell r="D988" t="str">
            <v>szett</v>
          </cell>
          <cell r="E988"/>
          <cell r="F988">
            <v>1</v>
          </cell>
          <cell r="G988">
            <v>1</v>
          </cell>
          <cell r="H988" t="str">
            <v>Osztó-Gyűjtő</v>
          </cell>
          <cell r="I988" t="str">
            <v>Tartozék</v>
          </cell>
          <cell r="J988" t="str">
            <v>Golyóscsap</v>
          </cell>
          <cell r="K988" t="str">
            <v>Vario PLUS</v>
          </cell>
          <cell r="L988">
            <v>9.73</v>
          </cell>
          <cell r="M988">
            <v>0.46253694095737374</v>
          </cell>
          <cell r="N988" t="str">
            <v>PL</v>
          </cell>
          <cell r="O988">
            <v>23337.228466022611</v>
          </cell>
          <cell r="P988"/>
          <cell r="Q988"/>
          <cell r="R988">
            <v>6513.5</v>
          </cell>
        </row>
        <row r="989">
          <cell r="A989">
            <v>1137437</v>
          </cell>
          <cell r="B989" t="str">
            <v>Uponor Vario nyomáskülönbség szabályzó szelep 1"bm-1"km ; 5-50kPa</v>
          </cell>
          <cell r="C989">
            <v>88990</v>
          </cell>
          <cell r="D989" t="str">
            <v>szett</v>
          </cell>
          <cell r="E989"/>
          <cell r="F989">
            <v>1</v>
          </cell>
          <cell r="G989">
            <v>1</v>
          </cell>
          <cell r="H989" t="str">
            <v>Osztó-Gyűjtő</v>
          </cell>
          <cell r="I989" t="str">
            <v>Tartozék</v>
          </cell>
          <cell r="J989" t="str">
            <v>Szabályzószelep</v>
          </cell>
          <cell r="K989"/>
          <cell r="L989">
            <v>94.3</v>
          </cell>
          <cell r="M989">
            <v>0.45534356033845236</v>
          </cell>
          <cell r="N989" t="str">
            <v>PL</v>
          </cell>
          <cell r="O989"/>
          <cell r="P989"/>
          <cell r="Q989"/>
          <cell r="R989">
            <v>88990</v>
          </cell>
        </row>
        <row r="990">
          <cell r="A990">
            <v>1137413</v>
          </cell>
          <cell r="B990" t="str">
            <v>Uponor Vario beszabályzó szelep km/bm 1"/'1"</v>
          </cell>
          <cell r="C990">
            <v>26700</v>
          </cell>
          <cell r="D990" t="str">
            <v>szett</v>
          </cell>
          <cell r="E990"/>
          <cell r="F990">
            <v>1</v>
          </cell>
          <cell r="G990">
            <v>1</v>
          </cell>
          <cell r="H990" t="str">
            <v>Osztó-Gyűjtő</v>
          </cell>
          <cell r="I990" t="str">
            <v>Tartozék</v>
          </cell>
          <cell r="J990" t="str">
            <v>Szabályzószelep</v>
          </cell>
          <cell r="K990"/>
          <cell r="L990">
            <v>28.32</v>
          </cell>
          <cell r="M990">
            <v>0.45482724417870068</v>
          </cell>
          <cell r="N990" t="str">
            <v>PL</v>
          </cell>
          <cell r="O990"/>
          <cell r="P990"/>
          <cell r="Q990"/>
          <cell r="R990">
            <v>26700</v>
          </cell>
        </row>
        <row r="991">
          <cell r="A991">
            <v>1133470</v>
          </cell>
          <cell r="B991" t="str">
            <v>Uponor Vario C osztó-gyűjtő 2 körös, áramlásmérővel</v>
          </cell>
          <cell r="C991">
            <v>26280.45</v>
          </cell>
          <cell r="D991" t="str">
            <v>db</v>
          </cell>
          <cell r="E991"/>
          <cell r="F991">
            <v>1</v>
          </cell>
          <cell r="G991">
            <v>1</v>
          </cell>
          <cell r="H991" t="str">
            <v>Osztó-Gyűjtő</v>
          </cell>
          <cell r="I991" t="str">
            <v>Osztó test</v>
          </cell>
          <cell r="J991" t="str">
            <v>Vario C</v>
          </cell>
          <cell r="K991" t="str">
            <v>Vario C</v>
          </cell>
          <cell r="L991">
            <v>36.619999999999997</v>
          </cell>
          <cell r="M991">
            <v>0.28379442142608446</v>
          </cell>
          <cell r="N991"/>
          <cell r="O991"/>
          <cell r="P991"/>
          <cell r="Q991"/>
          <cell r="R991">
            <v>26280.45</v>
          </cell>
        </row>
        <row r="992">
          <cell r="A992">
            <v>1133471</v>
          </cell>
          <cell r="B992" t="str">
            <v>Uponor Vario C osztó-gyűjtő 3 körös, áramlásmérővel</v>
          </cell>
          <cell r="C992">
            <v>30464.7</v>
          </cell>
          <cell r="D992" t="str">
            <v>db</v>
          </cell>
          <cell r="E992"/>
          <cell r="F992">
            <v>1</v>
          </cell>
          <cell r="G992">
            <v>1</v>
          </cell>
          <cell r="H992" t="str">
            <v>Osztó-Gyűjtő</v>
          </cell>
          <cell r="I992" t="str">
            <v>Osztó test</v>
          </cell>
          <cell r="J992" t="str">
            <v>Vario C</v>
          </cell>
          <cell r="K992" t="str">
            <v>Vario C</v>
          </cell>
          <cell r="L992">
            <v>42.45</v>
          </cell>
          <cell r="M992">
            <v>0.28380226098209782</v>
          </cell>
          <cell r="N992"/>
          <cell r="O992"/>
          <cell r="P992"/>
          <cell r="Q992"/>
          <cell r="R992">
            <v>30464.7</v>
          </cell>
        </row>
        <row r="993">
          <cell r="A993">
            <v>1133472</v>
          </cell>
          <cell r="B993" t="str">
            <v>Uponor Vario C osztó-gyűjtő 4 körös, áramlásmérővel</v>
          </cell>
          <cell r="C993">
            <v>34878.9</v>
          </cell>
          <cell r="D993" t="str">
            <v>db</v>
          </cell>
          <cell r="E993"/>
          <cell r="F993">
            <v>1</v>
          </cell>
          <cell r="G993">
            <v>1</v>
          </cell>
          <cell r="H993" t="str">
            <v>Osztó-Gyűjtő</v>
          </cell>
          <cell r="I993" t="str">
            <v>Osztó test</v>
          </cell>
          <cell r="J993" t="str">
            <v>Vario C</v>
          </cell>
          <cell r="K993" t="str">
            <v>Vario C</v>
          </cell>
          <cell r="L993">
            <v>48.6</v>
          </cell>
          <cell r="M993">
            <v>0.28381429831069982</v>
          </cell>
          <cell r="N993"/>
          <cell r="O993"/>
          <cell r="P993"/>
          <cell r="Q993"/>
          <cell r="R993">
            <v>34878.9</v>
          </cell>
        </row>
        <row r="994">
          <cell r="A994">
            <v>1133473</v>
          </cell>
          <cell r="B994" t="str">
            <v>Uponor Vario C osztó-gyűjtő 5 körös, áramlásmérővel</v>
          </cell>
          <cell r="C994">
            <v>39092.550000000003</v>
          </cell>
          <cell r="D994" t="str">
            <v>db</v>
          </cell>
          <cell r="E994"/>
          <cell r="F994">
            <v>1</v>
          </cell>
          <cell r="G994">
            <v>1</v>
          </cell>
          <cell r="H994" t="str">
            <v>Osztó-Gyűjtő</v>
          </cell>
          <cell r="I994" t="str">
            <v>Osztó test</v>
          </cell>
          <cell r="J994" t="str">
            <v>Vario C</v>
          </cell>
          <cell r="K994" t="str">
            <v>Vario C</v>
          </cell>
          <cell r="L994">
            <v>54.47</v>
          </cell>
          <cell r="M994">
            <v>0.28383097766396537</v>
          </cell>
          <cell r="N994"/>
          <cell r="O994"/>
          <cell r="P994"/>
          <cell r="Q994"/>
          <cell r="R994">
            <v>39092.550000000003</v>
          </cell>
        </row>
        <row r="995">
          <cell r="A995">
            <v>1133474</v>
          </cell>
          <cell r="B995" t="str">
            <v>Uponor Vario C osztó-gyűjtő 6 körös, áramlásmérővel</v>
          </cell>
          <cell r="C995">
            <v>43415.4</v>
          </cell>
          <cell r="D995" t="str">
            <v>db</v>
          </cell>
          <cell r="E995"/>
          <cell r="F995">
            <v>1</v>
          </cell>
          <cell r="G995">
            <v>1</v>
          </cell>
          <cell r="H995" t="str">
            <v>Osztó-Gyűjtő</v>
          </cell>
          <cell r="I995" t="str">
            <v>Osztó test</v>
          </cell>
          <cell r="J995" t="str">
            <v>Vario C</v>
          </cell>
          <cell r="K995" t="str">
            <v>Vario C</v>
          </cell>
          <cell r="L995">
            <v>60.37</v>
          </cell>
          <cell r="M995">
            <v>0.28529054740072568</v>
          </cell>
          <cell r="N995"/>
          <cell r="O995"/>
          <cell r="P995"/>
          <cell r="Q995"/>
          <cell r="R995">
            <v>43415.4</v>
          </cell>
        </row>
        <row r="996">
          <cell r="A996">
            <v>1133475</v>
          </cell>
          <cell r="B996" t="str">
            <v>Uponor Vario C osztó-gyűjtő 7 körös, áramlásmérővel</v>
          </cell>
          <cell r="C996">
            <v>48006</v>
          </cell>
          <cell r="D996" t="str">
            <v>db</v>
          </cell>
          <cell r="E996"/>
          <cell r="F996">
            <v>1</v>
          </cell>
          <cell r="G996">
            <v>1</v>
          </cell>
          <cell r="H996" t="str">
            <v>Osztó-Gyűjtő</v>
          </cell>
          <cell r="I996" t="str">
            <v>Osztó test</v>
          </cell>
          <cell r="J996" t="str">
            <v>Vario C</v>
          </cell>
          <cell r="K996" t="str">
            <v>Vario C</v>
          </cell>
          <cell r="L996">
            <v>66.89</v>
          </cell>
          <cell r="M996">
            <v>0.28382718454267264</v>
          </cell>
          <cell r="N996"/>
          <cell r="O996"/>
          <cell r="P996"/>
          <cell r="Q996"/>
          <cell r="R996">
            <v>48006</v>
          </cell>
        </row>
        <row r="997">
          <cell r="A997">
            <v>1133476</v>
          </cell>
          <cell r="B997" t="str">
            <v>Uponor Vario C osztó-gyűjtő 8 körös, áramlásmérővel</v>
          </cell>
          <cell r="C997">
            <v>51959.25</v>
          </cell>
          <cell r="D997" t="str">
            <v>db</v>
          </cell>
          <cell r="E997"/>
          <cell r="F997">
            <v>1</v>
          </cell>
          <cell r="G997">
            <v>1</v>
          </cell>
          <cell r="H997" t="str">
            <v>Osztó-Gyűjtő</v>
          </cell>
          <cell r="I997" t="str">
            <v>Osztó test</v>
          </cell>
          <cell r="J997" t="str">
            <v>Vario C</v>
          </cell>
          <cell r="K997" t="str">
            <v>Vario C</v>
          </cell>
          <cell r="L997">
            <v>72.400000000000006</v>
          </cell>
          <cell r="M997">
            <v>0.28381066522507803</v>
          </cell>
          <cell r="N997"/>
          <cell r="O997"/>
          <cell r="P997"/>
          <cell r="Q997"/>
          <cell r="R997">
            <v>51959.25</v>
          </cell>
        </row>
        <row r="998">
          <cell r="A998">
            <v>1133477</v>
          </cell>
          <cell r="B998" t="str">
            <v>Uponor Vario C osztó-gyűjtő 9 körös, áramlásmérővel</v>
          </cell>
          <cell r="C998">
            <v>56201.25</v>
          </cell>
          <cell r="D998" t="str">
            <v>db</v>
          </cell>
          <cell r="E998"/>
          <cell r="F998">
            <v>1</v>
          </cell>
          <cell r="G998">
            <v>1</v>
          </cell>
          <cell r="H998" t="str">
            <v>Osztó-Gyűjtő</v>
          </cell>
          <cell r="I998" t="str">
            <v>Osztó test</v>
          </cell>
          <cell r="J998" t="str">
            <v>Vario C</v>
          </cell>
          <cell r="K998" t="str">
            <v>Vario C</v>
          </cell>
          <cell r="L998">
            <v>78.31</v>
          </cell>
          <cell r="M998">
            <v>0.28381799306205313</v>
          </cell>
          <cell r="N998"/>
          <cell r="O998"/>
          <cell r="P998"/>
          <cell r="Q998"/>
          <cell r="R998">
            <v>56201.25</v>
          </cell>
        </row>
        <row r="999">
          <cell r="A999">
            <v>1133478</v>
          </cell>
          <cell r="B999" t="str">
            <v>Uponor Vario C osztó-gyűjtő 10 körös, áramlásmérővel</v>
          </cell>
          <cell r="C999">
            <v>60686.850000000006</v>
          </cell>
          <cell r="D999" t="str">
            <v>db</v>
          </cell>
          <cell r="E999"/>
          <cell r="F999">
            <v>1</v>
          </cell>
          <cell r="G999">
            <v>1</v>
          </cell>
          <cell r="H999" t="str">
            <v>Osztó-Gyűjtő</v>
          </cell>
          <cell r="I999" t="str">
            <v>Osztó test</v>
          </cell>
          <cell r="J999" t="str">
            <v>Vario C</v>
          </cell>
          <cell r="K999" t="str">
            <v>Vario C</v>
          </cell>
          <cell r="L999">
            <v>84.56</v>
          </cell>
          <cell r="M999">
            <v>0.28381942824799711</v>
          </cell>
          <cell r="N999"/>
          <cell r="O999"/>
          <cell r="P999"/>
          <cell r="Q999"/>
          <cell r="R999">
            <v>60686.850000000006</v>
          </cell>
        </row>
        <row r="1000">
          <cell r="A1000">
            <v>1133479</v>
          </cell>
          <cell r="B1000" t="str">
            <v>Uponor Vario C osztó-gyűjtő 11 körös, áramlásmérővel</v>
          </cell>
          <cell r="C1000">
            <v>64914.15</v>
          </cell>
          <cell r="D1000" t="str">
            <v>db</v>
          </cell>
          <cell r="E1000"/>
          <cell r="F1000">
            <v>1</v>
          </cell>
          <cell r="G1000">
            <v>1</v>
          </cell>
          <cell r="H1000" t="str">
            <v>Osztó-Gyűjtő</v>
          </cell>
          <cell r="I1000" t="str">
            <v>Osztó test</v>
          </cell>
          <cell r="J1000" t="str">
            <v>Vario C</v>
          </cell>
          <cell r="K1000" t="str">
            <v>Vario C</v>
          </cell>
          <cell r="L1000">
            <v>90.45</v>
          </cell>
          <cell r="M1000">
            <v>0.28382137769927562</v>
          </cell>
          <cell r="N1000"/>
          <cell r="O1000"/>
          <cell r="P1000"/>
          <cell r="Q1000"/>
          <cell r="R1000">
            <v>64914.15</v>
          </cell>
        </row>
        <row r="1001">
          <cell r="A1001">
            <v>1133480</v>
          </cell>
          <cell r="B1001" t="str">
            <v>Uponor Vario C osztó-gyűjtő 12 körös, áramlásmérővel</v>
          </cell>
          <cell r="C1001">
            <v>69270.600000000006</v>
          </cell>
          <cell r="D1001" t="str">
            <v>db</v>
          </cell>
          <cell r="E1001"/>
          <cell r="F1001">
            <v>1</v>
          </cell>
          <cell r="G1001">
            <v>1</v>
          </cell>
          <cell r="H1001" t="str">
            <v>Osztó-Gyűjtő</v>
          </cell>
          <cell r="I1001" t="str">
            <v>Osztó test</v>
          </cell>
          <cell r="J1001" t="str">
            <v>Vario C</v>
          </cell>
          <cell r="K1001" t="str">
            <v>Vario C</v>
          </cell>
          <cell r="L1001">
            <v>96.52</v>
          </cell>
          <cell r="M1001">
            <v>0.28382275072652463</v>
          </cell>
          <cell r="N1001"/>
          <cell r="O1001"/>
          <cell r="P1001"/>
          <cell r="Q1001"/>
          <cell r="R1001">
            <v>69270.600000000006</v>
          </cell>
        </row>
        <row r="1002">
          <cell r="A1002">
            <v>1135367</v>
          </cell>
          <cell r="B1002" t="str">
            <v>Uponor Vario C osztó-gyűjtő test 2 körös, áramlásmérővel</v>
          </cell>
          <cell r="C1002">
            <v>19192.005126270506</v>
          </cell>
          <cell r="D1002" t="str">
            <v>db</v>
          </cell>
          <cell r="E1002"/>
          <cell r="F1002">
            <v>1</v>
          </cell>
          <cell r="G1002">
            <v>1</v>
          </cell>
          <cell r="H1002" t="str">
            <v>Osztó-Gyűjtő</v>
          </cell>
          <cell r="I1002" t="str">
            <v>Osztó test</v>
          </cell>
          <cell r="J1002" t="str">
            <v>Vario C</v>
          </cell>
          <cell r="K1002" t="str">
            <v>Vario C</v>
          </cell>
          <cell r="L1002">
            <v>26.8</v>
          </cell>
          <cell r="M1002">
            <v>0.28226090968302198</v>
          </cell>
          <cell r="N1002"/>
          <cell r="O1002"/>
          <cell r="P1002" t="str">
            <v>9-3955-002-81-24-12</v>
          </cell>
          <cell r="Q1002"/>
          <cell r="R1002">
            <v>17272.804613643457</v>
          </cell>
        </row>
        <row r="1003">
          <cell r="A1003">
            <v>1135368</v>
          </cell>
          <cell r="B1003" t="str">
            <v>Uponor Vario C osztó-gyűjtő test 3 körös, áramlásmérővel</v>
          </cell>
          <cell r="C1003">
            <v>23524.528671566644</v>
          </cell>
          <cell r="D1003" t="str">
            <v>db</v>
          </cell>
          <cell r="E1003"/>
          <cell r="F1003">
            <v>1</v>
          </cell>
          <cell r="G1003">
            <v>1</v>
          </cell>
          <cell r="H1003" t="str">
            <v>Osztó-Gyűjtő</v>
          </cell>
          <cell r="I1003" t="str">
            <v>Osztó test</v>
          </cell>
          <cell r="J1003" t="str">
            <v>Vario C</v>
          </cell>
          <cell r="K1003" t="str">
            <v>Vario C</v>
          </cell>
          <cell r="L1003">
            <v>32.85</v>
          </cell>
          <cell r="M1003">
            <v>0.28226090968302209</v>
          </cell>
          <cell r="N1003"/>
          <cell r="O1003"/>
          <cell r="P1003" t="str">
            <v>9-3950-003-91-24-12</v>
          </cell>
          <cell r="Q1003"/>
          <cell r="R1003">
            <v>21172.075804409982</v>
          </cell>
        </row>
        <row r="1004">
          <cell r="A1004">
            <v>1135369</v>
          </cell>
          <cell r="B1004" t="str">
            <v>Uponor Vario C osztó-gyűjtő test 4 körös, áramlásmérővel</v>
          </cell>
          <cell r="C1004">
            <v>28086.210487027209</v>
          </cell>
          <cell r="D1004" t="str">
            <v>db</v>
          </cell>
          <cell r="E1004"/>
          <cell r="F1004">
            <v>1</v>
          </cell>
          <cell r="G1004">
            <v>1</v>
          </cell>
          <cell r="H1004" t="str">
            <v>Osztó-Gyűjtő</v>
          </cell>
          <cell r="I1004" t="str">
            <v>Osztó test</v>
          </cell>
          <cell r="J1004" t="str">
            <v>Vario C</v>
          </cell>
          <cell r="K1004" t="str">
            <v>Vario C</v>
          </cell>
          <cell r="L1004">
            <v>39.22</v>
          </cell>
          <cell r="M1004">
            <v>0.2822609096830222</v>
          </cell>
          <cell r="N1004"/>
          <cell r="O1004"/>
          <cell r="P1004" t="str">
            <v>9-3950-004-91-24-12</v>
          </cell>
          <cell r="Q1004"/>
          <cell r="R1004">
            <v>25277.589438324489</v>
          </cell>
        </row>
        <row r="1005">
          <cell r="A1005">
            <v>1135370</v>
          </cell>
          <cell r="B1005" t="str">
            <v>Uponor Vario C osztó-gyűjtő test 5 körös, áramlásmérővel</v>
          </cell>
          <cell r="C1005">
            <v>32447.378816093904</v>
          </cell>
          <cell r="D1005" t="str">
            <v>db</v>
          </cell>
          <cell r="E1005"/>
          <cell r="F1005">
            <v>1</v>
          </cell>
          <cell r="G1005">
            <v>1</v>
          </cell>
          <cell r="H1005" t="str">
            <v>Osztó-Gyűjtő</v>
          </cell>
          <cell r="I1005" t="str">
            <v>Osztó test</v>
          </cell>
          <cell r="J1005" t="str">
            <v>Vario C</v>
          </cell>
          <cell r="K1005" t="str">
            <v>Vario C</v>
          </cell>
          <cell r="L1005">
            <v>45.31</v>
          </cell>
          <cell r="M1005">
            <v>0.28226090968302209</v>
          </cell>
          <cell r="N1005"/>
          <cell r="O1005"/>
          <cell r="P1005" t="str">
            <v>9-3950-005-91-24-12</v>
          </cell>
          <cell r="Q1005"/>
          <cell r="R1005">
            <v>29202.640934484512</v>
          </cell>
        </row>
        <row r="1006">
          <cell r="A1006">
            <v>1135371</v>
          </cell>
          <cell r="B1006" t="str">
            <v>Uponor Vario C osztó-gyűjtő test 6 körös, áramlásmérővel</v>
          </cell>
          <cell r="C1006">
            <v>36837.191928931148</v>
          </cell>
          <cell r="D1006" t="str">
            <v>db</v>
          </cell>
          <cell r="E1006"/>
          <cell r="F1006">
            <v>1</v>
          </cell>
          <cell r="G1006">
            <v>1</v>
          </cell>
          <cell r="H1006" t="str">
            <v>Osztó-Gyűjtő</v>
          </cell>
          <cell r="I1006" t="str">
            <v>Osztó test</v>
          </cell>
          <cell r="J1006" t="str">
            <v>Vario C</v>
          </cell>
          <cell r="K1006" t="str">
            <v>Vario C</v>
          </cell>
          <cell r="L1006">
            <v>51.44</v>
          </cell>
          <cell r="M1006">
            <v>0.2822609096830222</v>
          </cell>
          <cell r="N1006"/>
          <cell r="O1006"/>
          <cell r="P1006" t="str">
            <v>9-3950-006-91-24-12</v>
          </cell>
          <cell r="Q1006"/>
          <cell r="R1006">
            <v>33153.472736038035</v>
          </cell>
        </row>
        <row r="1007">
          <cell r="A1007">
            <v>1135372</v>
          </cell>
          <cell r="B1007" t="str">
            <v>Uponor Vario C osztó-gyűjtő test 7 körös, áramlásmérővel</v>
          </cell>
          <cell r="C1007">
            <v>41656.676798326691</v>
          </cell>
          <cell r="D1007" t="str">
            <v>db</v>
          </cell>
          <cell r="E1007"/>
          <cell r="F1007">
            <v>1</v>
          </cell>
          <cell r="G1007">
            <v>1</v>
          </cell>
          <cell r="H1007" t="str">
            <v>Osztó-Gyűjtő</v>
          </cell>
          <cell r="I1007" t="str">
            <v>Osztó test</v>
          </cell>
          <cell r="J1007" t="str">
            <v>Vario C</v>
          </cell>
          <cell r="K1007" t="str">
            <v>Vario C</v>
          </cell>
          <cell r="L1007">
            <v>58.17</v>
          </cell>
          <cell r="M1007">
            <v>0.2822609096830222</v>
          </cell>
          <cell r="N1007"/>
          <cell r="O1007"/>
          <cell r="P1007" t="str">
            <v>9-3950-007-91-24-12</v>
          </cell>
          <cell r="Q1007"/>
          <cell r="R1007">
            <v>37491.009118494025</v>
          </cell>
        </row>
        <row r="1008">
          <cell r="A1008">
            <v>1135373</v>
          </cell>
          <cell r="B1008" t="str">
            <v>Uponor Vario C osztó-gyűjtő test 8 körös, áramlásmérővel</v>
          </cell>
          <cell r="C1008">
            <v>45760.042073458404</v>
          </cell>
          <cell r="D1008" t="str">
            <v>db</v>
          </cell>
          <cell r="E1008"/>
          <cell r="F1008">
            <v>1</v>
          </cell>
          <cell r="G1008">
            <v>1</v>
          </cell>
          <cell r="H1008" t="str">
            <v>Osztó-Gyűjtő</v>
          </cell>
          <cell r="I1008" t="str">
            <v>Osztó test</v>
          </cell>
          <cell r="J1008" t="str">
            <v>Vario C</v>
          </cell>
          <cell r="K1008" t="str">
            <v>Vario C</v>
          </cell>
          <cell r="L1008">
            <v>63.9</v>
          </cell>
          <cell r="M1008">
            <v>0.2822609096830222</v>
          </cell>
          <cell r="N1008"/>
          <cell r="O1008"/>
          <cell r="P1008" t="str">
            <v>9-3950-008-91-24-12</v>
          </cell>
          <cell r="Q1008"/>
          <cell r="R1008">
            <v>41184.037866112565</v>
          </cell>
        </row>
        <row r="1009">
          <cell r="A1009">
            <v>1135374</v>
          </cell>
          <cell r="B1009" t="str">
            <v>Uponor Vario C osztó-gyűjtő test 9 körös, áramlásmérővel</v>
          </cell>
          <cell r="C1009">
            <v>50149.855186295652</v>
          </cell>
          <cell r="D1009" t="str">
            <v>db</v>
          </cell>
          <cell r="E1009"/>
          <cell r="F1009">
            <v>1</v>
          </cell>
          <cell r="G1009">
            <v>1</v>
          </cell>
          <cell r="H1009" t="str">
            <v>Osztó-Gyűjtő</v>
          </cell>
          <cell r="I1009" t="str">
            <v>Osztó test</v>
          </cell>
          <cell r="J1009" t="str">
            <v>Vario C</v>
          </cell>
          <cell r="K1009" t="str">
            <v>Vario C</v>
          </cell>
          <cell r="L1009">
            <v>70.03</v>
          </cell>
          <cell r="M1009">
            <v>0.2822609096830222</v>
          </cell>
          <cell r="N1009"/>
          <cell r="O1009"/>
          <cell r="P1009" t="str">
            <v>9-3950-009-91-24-12</v>
          </cell>
          <cell r="Q1009"/>
          <cell r="R1009">
            <v>45134.869667666091</v>
          </cell>
        </row>
        <row r="1010">
          <cell r="A1010">
            <v>1135375</v>
          </cell>
          <cell r="B1010" t="str">
            <v>Uponor Vario C osztó-gyűjtő test 10 körös, áramlásmérővel</v>
          </cell>
          <cell r="C1010">
            <v>54460.895143763883</v>
          </cell>
          <cell r="D1010" t="str">
            <v>db</v>
          </cell>
          <cell r="E1010"/>
          <cell r="F1010">
            <v>1</v>
          </cell>
          <cell r="G1010">
            <v>1</v>
          </cell>
          <cell r="H1010" t="str">
            <v>Osztó-Gyűjtő</v>
          </cell>
          <cell r="I1010" t="str">
            <v>Osztó test</v>
          </cell>
          <cell r="J1010" t="str">
            <v>Vario C</v>
          </cell>
          <cell r="K1010" t="str">
            <v>Vario C</v>
          </cell>
          <cell r="L1010">
            <v>76.05</v>
          </cell>
          <cell r="M1010">
            <v>0.2822609096830222</v>
          </cell>
          <cell r="N1010"/>
          <cell r="O1010"/>
          <cell r="P1010" t="str">
            <v>9-3950-010-92-24-12</v>
          </cell>
          <cell r="Q1010"/>
          <cell r="R1010">
            <v>49014.805629387498</v>
          </cell>
        </row>
        <row r="1011">
          <cell r="A1011">
            <v>1135376</v>
          </cell>
          <cell r="B1011" t="str">
            <v>Uponor Vario C osztó-gyűjtő test 11 körös, áramlásmérővel</v>
          </cell>
          <cell r="C1011">
            <v>59165.800878077207</v>
          </cell>
          <cell r="D1011" t="str">
            <v>db</v>
          </cell>
          <cell r="E1011"/>
          <cell r="F1011">
            <v>1</v>
          </cell>
          <cell r="G1011">
            <v>1</v>
          </cell>
          <cell r="H1011" t="str">
            <v>Osztó-Gyűjtő</v>
          </cell>
          <cell r="I1011" t="str">
            <v>Osztó test</v>
          </cell>
          <cell r="J1011" t="str">
            <v>Vario C</v>
          </cell>
          <cell r="K1011" t="str">
            <v>Vario C</v>
          </cell>
          <cell r="L1011">
            <v>82.62</v>
          </cell>
          <cell r="M1011">
            <v>0.28226090968302209</v>
          </cell>
          <cell r="N1011"/>
          <cell r="O1011"/>
          <cell r="P1011" t="str">
            <v>9-3950-011-91-24-12</v>
          </cell>
          <cell r="Q1011"/>
          <cell r="R1011">
            <v>53249.220790269486</v>
          </cell>
        </row>
        <row r="1012">
          <cell r="A1012">
            <v>1135377</v>
          </cell>
          <cell r="B1012" t="str">
            <v>Uponor Vario C osztó-gyűjtő test 12 körös, áramlásmérővel</v>
          </cell>
          <cell r="C1012">
            <v>63562.775186857092</v>
          </cell>
          <cell r="D1012" t="str">
            <v>db</v>
          </cell>
          <cell r="E1012"/>
          <cell r="F1012">
            <v>1</v>
          </cell>
          <cell r="G1012">
            <v>1</v>
          </cell>
          <cell r="H1012" t="str">
            <v>Osztó-Gyűjtő</v>
          </cell>
          <cell r="I1012" t="str">
            <v>Osztó test</v>
          </cell>
          <cell r="J1012" t="str">
            <v>Vario C</v>
          </cell>
          <cell r="K1012" t="str">
            <v>Vario C</v>
          </cell>
          <cell r="L1012">
            <v>88.76</v>
          </cell>
          <cell r="M1012">
            <v>0.28226090968302209</v>
          </cell>
          <cell r="N1012"/>
          <cell r="O1012"/>
          <cell r="P1012" t="str">
            <v>9-3950-012-91-24-12</v>
          </cell>
          <cell r="Q1012"/>
          <cell r="R1012">
            <v>57206.497668171382</v>
          </cell>
        </row>
        <row r="1013">
          <cell r="A1013">
            <v>1135297</v>
          </cell>
          <cell r="B1013" t="str">
            <v>Uponor Vario C automata légtelenítő 1"</v>
          </cell>
          <cell r="C1013">
            <v>12138.22712277183</v>
          </cell>
          <cell r="D1013" t="str">
            <v>szett</v>
          </cell>
          <cell r="E1013"/>
          <cell r="F1013">
            <v>1</v>
          </cell>
          <cell r="G1013">
            <v>1</v>
          </cell>
          <cell r="H1013" t="str">
            <v>Osztó-Gyűjtő</v>
          </cell>
          <cell r="I1013" t="str">
            <v>Tartozék</v>
          </cell>
          <cell r="J1013" t="str">
            <v>Légtelenítő</v>
          </cell>
          <cell r="K1013" t="str">
            <v>Vario C</v>
          </cell>
          <cell r="L1013">
            <v>16.95</v>
          </cell>
          <cell r="M1013">
            <v>0.2822609096830222</v>
          </cell>
          <cell r="N1013"/>
          <cell r="O1013"/>
          <cell r="P1013" t="str">
            <v>9-3622-100-00-24-12</v>
          </cell>
          <cell r="Q1013"/>
          <cell r="R1013">
            <v>10924.404410494648</v>
          </cell>
        </row>
        <row r="1014">
          <cell r="A1014">
            <v>1135299</v>
          </cell>
          <cell r="B1014" t="str">
            <v>Uponor Vario C manuális légtelenítő 1"</v>
          </cell>
          <cell r="C1014">
            <v>7490.6109559996075</v>
          </cell>
          <cell r="D1014" t="str">
            <v>szett</v>
          </cell>
          <cell r="E1014"/>
          <cell r="F1014">
            <v>1</v>
          </cell>
          <cell r="G1014">
            <v>1</v>
          </cell>
          <cell r="H1014" t="str">
            <v>Osztó-Gyűjtő</v>
          </cell>
          <cell r="I1014" t="str">
            <v>Tartozék</v>
          </cell>
          <cell r="J1014" t="str">
            <v>Légtelenítő</v>
          </cell>
          <cell r="K1014" t="str">
            <v>Vario C</v>
          </cell>
          <cell r="L1014">
            <v>10.46</v>
          </cell>
          <cell r="M1014">
            <v>0.28226090968302209</v>
          </cell>
          <cell r="N1014"/>
          <cell r="O1014"/>
          <cell r="P1014" t="str">
            <v>9-3623-100-00-24-12</v>
          </cell>
          <cell r="Q1014"/>
          <cell r="R1014">
            <v>7490.6109559996075</v>
          </cell>
        </row>
        <row r="1015">
          <cell r="A1015">
            <v>1135295</v>
          </cell>
          <cell r="B1015" t="str">
            <v>Uponor Vario C golyóscsap 1"/1" km/bm</v>
          </cell>
          <cell r="C1015">
            <v>9366.844292970829</v>
          </cell>
          <cell r="D1015" t="str">
            <v>szett</v>
          </cell>
          <cell r="E1015"/>
          <cell r="F1015">
            <v>1</v>
          </cell>
          <cell r="G1015">
            <v>1</v>
          </cell>
          <cell r="H1015" t="str">
            <v>Osztó-Gyűjtő</v>
          </cell>
          <cell r="I1015" t="str">
            <v>Tartozék</v>
          </cell>
          <cell r="J1015" t="str">
            <v>Golyóscsap</v>
          </cell>
          <cell r="K1015" t="str">
            <v>Vario C</v>
          </cell>
          <cell r="L1015">
            <v>13.08</v>
          </cell>
          <cell r="M1015">
            <v>0.28226090968302231</v>
          </cell>
          <cell r="N1015"/>
          <cell r="O1015"/>
          <cell r="P1015" t="str">
            <v>9-3629-100-00-24-12</v>
          </cell>
          <cell r="Q1015"/>
          <cell r="R1015">
            <v>8430.1598636737472</v>
          </cell>
        </row>
        <row r="1016">
          <cell r="A1016">
            <v>1090732</v>
          </cell>
          <cell r="B1016" t="str">
            <v>Uponor Vario C könyök golyóscsap 1"-1"</v>
          </cell>
          <cell r="C1016">
            <v>11934.13303840664</v>
          </cell>
          <cell r="D1016" t="str">
            <v>szett</v>
          </cell>
          <cell r="E1016"/>
          <cell r="F1016">
            <v>1</v>
          </cell>
          <cell r="G1016">
            <v>1</v>
          </cell>
          <cell r="H1016" t="str">
            <v>Osztó-Gyűjtő</v>
          </cell>
          <cell r="I1016" t="str">
            <v>Tartozék</v>
          </cell>
          <cell r="J1016" t="str">
            <v>Golyóscsap</v>
          </cell>
          <cell r="K1016" t="str">
            <v>Vario C</v>
          </cell>
          <cell r="L1016">
            <v>15.15</v>
          </cell>
          <cell r="M1016">
            <v>0.34750991789365648</v>
          </cell>
          <cell r="N1016"/>
          <cell r="O1016"/>
          <cell r="P1016"/>
          <cell r="Q1016"/>
          <cell r="R1016">
            <v>11934.13303840664</v>
          </cell>
        </row>
        <row r="1017">
          <cell r="A1017">
            <v>1086559</v>
          </cell>
          <cell r="B1017" t="str">
            <v>Uponor Vario C könyök golyóscsap 3/4"-1"</v>
          </cell>
          <cell r="C1017">
            <v>13005.447951425323</v>
          </cell>
          <cell r="D1017" t="str">
            <v>szett</v>
          </cell>
          <cell r="E1017"/>
          <cell r="F1017">
            <v>1</v>
          </cell>
          <cell r="G1017">
            <v>1</v>
          </cell>
          <cell r="H1017" t="str">
            <v>Osztó-Gyűjtő</v>
          </cell>
          <cell r="I1017" t="str">
            <v>Tartozék</v>
          </cell>
          <cell r="J1017" t="str">
            <v>Golyóscsap</v>
          </cell>
          <cell r="K1017" t="str">
            <v>Vario C</v>
          </cell>
          <cell r="L1017">
            <v>16.510000000000002</v>
          </cell>
          <cell r="M1017">
            <v>0.34750991789365648</v>
          </cell>
          <cell r="N1017"/>
          <cell r="O1017"/>
          <cell r="P1017"/>
          <cell r="Q1017"/>
          <cell r="R1017">
            <v>13005.447951425323</v>
          </cell>
        </row>
        <row r="1018">
          <cell r="A1018">
            <v>1086538</v>
          </cell>
          <cell r="B1018" t="str">
            <v>Uponor Vario S osztó-gyűjtő 2 körös, áramlásmérővel</v>
          </cell>
          <cell r="C1018">
            <v>29378</v>
          </cell>
          <cell r="D1018" t="str">
            <v>szett</v>
          </cell>
          <cell r="E1018" t="str">
            <v/>
          </cell>
          <cell r="F1018">
            <v>1</v>
          </cell>
          <cell r="G1018">
            <v>1</v>
          </cell>
          <cell r="H1018" t="str">
            <v>Osztó-gyűjtő</v>
          </cell>
          <cell r="I1018" t="str">
            <v>Osztó test</v>
          </cell>
          <cell r="J1018" t="str">
            <v>Vario S</v>
          </cell>
          <cell r="K1018" t="str">
            <v>Vario S</v>
          </cell>
          <cell r="L1018">
            <v>34.270000000000003</v>
          </cell>
          <cell r="M1018">
            <v>0.400424283954254</v>
          </cell>
          <cell r="N1018" t="str">
            <v>PL</v>
          </cell>
          <cell r="O1018">
            <v>821.21932203952611</v>
          </cell>
          <cell r="P1018"/>
          <cell r="Q1018"/>
          <cell r="R1018">
            <v>29378</v>
          </cell>
        </row>
        <row r="1019">
          <cell r="A1019">
            <v>1086539</v>
          </cell>
          <cell r="B1019" t="str">
            <v>Uponor Vario S osztó-gyűjtő 3 körös, áramlásmérővel</v>
          </cell>
          <cell r="C1019">
            <v>35294</v>
          </cell>
          <cell r="D1019" t="str">
            <v>szett</v>
          </cell>
          <cell r="E1019" t="str">
            <v/>
          </cell>
          <cell r="F1019">
            <v>1</v>
          </cell>
          <cell r="G1019">
            <v>1</v>
          </cell>
          <cell r="H1019" t="str">
            <v>Osztó-gyűjtő</v>
          </cell>
          <cell r="I1019" t="str">
            <v>Osztó test</v>
          </cell>
          <cell r="J1019" t="str">
            <v>Vario S</v>
          </cell>
          <cell r="K1019" t="str">
            <v>Vario S</v>
          </cell>
          <cell r="L1019">
            <v>41.04</v>
          </cell>
          <cell r="M1019">
            <v>0.40233389377814588</v>
          </cell>
          <cell r="N1019" t="str">
            <v>PL</v>
          </cell>
          <cell r="O1019">
            <v>1188.174021195734</v>
          </cell>
          <cell r="P1019"/>
          <cell r="Q1019"/>
          <cell r="R1019">
            <v>35294</v>
          </cell>
        </row>
        <row r="1020">
          <cell r="A1020">
            <v>1086540</v>
          </cell>
          <cell r="B1020" t="str">
            <v>Uponor Vario S osztó-gyűjtő 4 körös, áramlásmérővel</v>
          </cell>
          <cell r="C1020">
            <v>41232</v>
          </cell>
          <cell r="D1020" t="str">
            <v>szett</v>
          </cell>
          <cell r="E1020" t="str">
            <v/>
          </cell>
          <cell r="F1020">
            <v>1</v>
          </cell>
          <cell r="G1020">
            <v>1</v>
          </cell>
          <cell r="H1020" t="str">
            <v>Osztó-gyűjtő</v>
          </cell>
          <cell r="I1020" t="str">
            <v>Osztó test</v>
          </cell>
          <cell r="J1020" t="str">
            <v>Vario S</v>
          </cell>
          <cell r="K1020" t="str">
            <v>Vario S</v>
          </cell>
          <cell r="L1020">
            <v>47.84</v>
          </cell>
          <cell r="M1020">
            <v>0.40363942251696083</v>
          </cell>
          <cell r="N1020" t="str">
            <v>PL</v>
          </cell>
          <cell r="O1020">
            <v>3833.112418162556</v>
          </cell>
          <cell r="P1020"/>
          <cell r="Q1020"/>
          <cell r="R1020">
            <v>41232</v>
          </cell>
        </row>
        <row r="1021">
          <cell r="A1021">
            <v>1086541</v>
          </cell>
          <cell r="B1021" t="str">
            <v>Uponor Vario S osztó-gyűjtő 5 körös, áramlásmérővel</v>
          </cell>
          <cell r="C1021">
            <v>47955</v>
          </cell>
          <cell r="D1021" t="str">
            <v>szett</v>
          </cell>
          <cell r="E1021" t="str">
            <v/>
          </cell>
          <cell r="F1021">
            <v>1</v>
          </cell>
          <cell r="G1021">
            <v>1</v>
          </cell>
          <cell r="H1021" t="str">
            <v>Osztó-gyűjtő</v>
          </cell>
          <cell r="I1021" t="str">
            <v>Osztó test</v>
          </cell>
          <cell r="J1021" t="str">
            <v>Vario S</v>
          </cell>
          <cell r="K1021" t="str">
            <v>Vario S</v>
          </cell>
          <cell r="L1021">
            <v>55.34</v>
          </cell>
          <cell r="M1021">
            <v>0.40685972209636578</v>
          </cell>
          <cell r="N1021" t="str">
            <v>PL</v>
          </cell>
          <cell r="O1021">
            <v>2914.5744066898114</v>
          </cell>
          <cell r="P1021"/>
          <cell r="Q1021"/>
          <cell r="R1021">
            <v>47955</v>
          </cell>
        </row>
        <row r="1022">
          <cell r="A1022">
            <v>1086542</v>
          </cell>
          <cell r="B1022" t="str">
            <v>Uponor Vario S osztó-gyűjtő 6 körös, áramlásmérővel</v>
          </cell>
          <cell r="C1022">
            <v>45855</v>
          </cell>
          <cell r="D1022" t="str">
            <v>szett</v>
          </cell>
          <cell r="E1022" t="str">
            <v/>
          </cell>
          <cell r="F1022">
            <v>1</v>
          </cell>
          <cell r="G1022">
            <v>1</v>
          </cell>
          <cell r="H1022" t="str">
            <v>Osztó-gyűjtő</v>
          </cell>
          <cell r="I1022" t="str">
            <v>Osztó test</v>
          </cell>
          <cell r="J1022" t="str">
            <v>Vario S</v>
          </cell>
          <cell r="K1022" t="str">
            <v>Vario S</v>
          </cell>
          <cell r="L1022">
            <v>63</v>
          </cell>
          <cell r="M1022">
            <v>0.29383529283305865</v>
          </cell>
          <cell r="N1022" t="str">
            <v>PL</v>
          </cell>
          <cell r="O1022">
            <v>3824.0881885773615</v>
          </cell>
          <cell r="P1022"/>
          <cell r="Q1022"/>
          <cell r="R1022">
            <v>45855</v>
          </cell>
        </row>
        <row r="1023">
          <cell r="A1023">
            <v>1086543</v>
          </cell>
          <cell r="B1023" t="str">
            <v>Uponor Vario S osztó-gyűjtő 7 körös, áramlásmérővel</v>
          </cell>
          <cell r="C1023">
            <v>51625</v>
          </cell>
          <cell r="D1023" t="str">
            <v>szett</v>
          </cell>
          <cell r="E1023" t="str">
            <v/>
          </cell>
          <cell r="F1023">
            <v>1</v>
          </cell>
          <cell r="G1023">
            <v>1</v>
          </cell>
          <cell r="H1023" t="str">
            <v>Osztó-gyűjtő</v>
          </cell>
          <cell r="I1023" t="str">
            <v>Osztó test</v>
          </cell>
          <cell r="J1023" t="str">
            <v>Vario S</v>
          </cell>
          <cell r="K1023" t="str">
            <v>Vario S</v>
          </cell>
          <cell r="L1023">
            <v>70.849999999999994</v>
          </cell>
          <cell r="M1023">
            <v>0.29460569874326448</v>
          </cell>
          <cell r="N1023" t="str">
            <v>PL</v>
          </cell>
          <cell r="O1023">
            <v>5526.6426401392382</v>
          </cell>
          <cell r="P1023"/>
          <cell r="Q1023"/>
          <cell r="R1023">
            <v>51625</v>
          </cell>
        </row>
        <row r="1024">
          <cell r="A1024">
            <v>1086544</v>
          </cell>
          <cell r="B1024" t="str">
            <v>Uponor Vario S osztó-gyűjtő 8 körös, áramlásmérővel</v>
          </cell>
          <cell r="C1024">
            <v>56898</v>
          </cell>
          <cell r="D1024" t="str">
            <v>szett</v>
          </cell>
          <cell r="E1024" t="str">
            <v/>
          </cell>
          <cell r="F1024">
            <v>1</v>
          </cell>
          <cell r="G1024">
            <v>1</v>
          </cell>
          <cell r="H1024" t="str">
            <v>Osztó-gyűjtő</v>
          </cell>
          <cell r="I1024" t="str">
            <v>Osztó test</v>
          </cell>
          <cell r="J1024" t="str">
            <v>Vario S</v>
          </cell>
          <cell r="K1024" t="str">
            <v>Vario S</v>
          </cell>
          <cell r="L1024">
            <v>78.02</v>
          </cell>
          <cell r="M1024">
            <v>0.29520777918662833</v>
          </cell>
          <cell r="N1024" t="str">
            <v>PL</v>
          </cell>
          <cell r="O1024">
            <v>4240.439435801477</v>
          </cell>
          <cell r="P1024"/>
          <cell r="Q1024"/>
          <cell r="R1024">
            <v>56898</v>
          </cell>
        </row>
        <row r="1025">
          <cell r="A1025">
            <v>1086545</v>
          </cell>
          <cell r="B1025" t="str">
            <v>Uponor Vario S osztó-gyűjtő 9 körös, áramlásmérővel</v>
          </cell>
          <cell r="C1025">
            <v>63104</v>
          </cell>
          <cell r="D1025" t="str">
            <v>szett</v>
          </cell>
          <cell r="E1025" t="str">
            <v/>
          </cell>
          <cell r="F1025">
            <v>1</v>
          </cell>
          <cell r="G1025">
            <v>1</v>
          </cell>
          <cell r="H1025" t="str">
            <v>Osztó-gyűjtő</v>
          </cell>
          <cell r="I1025" t="str">
            <v>Osztó test</v>
          </cell>
          <cell r="J1025" t="str">
            <v>Vario S</v>
          </cell>
          <cell r="K1025" t="str">
            <v>Vario S</v>
          </cell>
          <cell r="L1025">
            <v>86.23</v>
          </cell>
          <cell r="M1025">
            <v>0.29764989121941032</v>
          </cell>
          <cell r="N1025" t="str">
            <v>PL</v>
          </cell>
          <cell r="O1025">
            <v>2448.6543437258233</v>
          </cell>
          <cell r="P1025"/>
          <cell r="Q1025"/>
          <cell r="R1025">
            <v>63104</v>
          </cell>
        </row>
        <row r="1026">
          <cell r="A1026">
            <v>1086546</v>
          </cell>
          <cell r="B1026" t="str">
            <v>Uponor Vario S osztó-gyűjtő 10 körös, áramlásmérővel</v>
          </cell>
          <cell r="C1026">
            <v>68887</v>
          </cell>
          <cell r="D1026" t="str">
            <v>szett</v>
          </cell>
          <cell r="E1026" t="str">
            <v/>
          </cell>
          <cell r="F1026">
            <v>1</v>
          </cell>
          <cell r="G1026">
            <v>1</v>
          </cell>
          <cell r="H1026" t="str">
            <v>Osztó-gyűjtő</v>
          </cell>
          <cell r="I1026" t="str">
            <v>Osztó test</v>
          </cell>
          <cell r="J1026" t="str">
            <v>Vario S</v>
          </cell>
          <cell r="K1026" t="str">
            <v>Vario S</v>
          </cell>
          <cell r="L1026">
            <v>94.06</v>
          </cell>
          <cell r="M1026">
            <v>0.29818950340113071</v>
          </cell>
          <cell r="N1026" t="str">
            <v>PL</v>
          </cell>
          <cell r="O1026">
            <v>4170.8513981535434</v>
          </cell>
          <cell r="P1026"/>
          <cell r="Q1026"/>
          <cell r="R1026">
            <v>68887</v>
          </cell>
        </row>
        <row r="1027">
          <cell r="A1027">
            <v>1086547</v>
          </cell>
          <cell r="B1027" t="str">
            <v>Uponor Vario S osztó-gyűjtő 11 körös, áramlásmérővel</v>
          </cell>
          <cell r="C1027">
            <v>74393</v>
          </cell>
          <cell r="D1027" t="str">
            <v>szett</v>
          </cell>
          <cell r="E1027" t="str">
            <v/>
          </cell>
          <cell r="F1027">
            <v>1</v>
          </cell>
          <cell r="G1027">
            <v>1</v>
          </cell>
          <cell r="H1027" t="str">
            <v>Osztó-gyűjtő</v>
          </cell>
          <cell r="I1027" t="str">
            <v>Osztó test</v>
          </cell>
          <cell r="J1027" t="str">
            <v>Vario S</v>
          </cell>
          <cell r="K1027" t="str">
            <v>Vario S</v>
          </cell>
          <cell r="L1027">
            <v>101.51</v>
          </cell>
          <cell r="M1027">
            <v>0.29865951065305651</v>
          </cell>
          <cell r="N1027" t="str">
            <v>PL</v>
          </cell>
          <cell r="O1027">
            <v>394.10301333345899</v>
          </cell>
          <cell r="P1027"/>
          <cell r="Q1027"/>
          <cell r="R1027">
            <v>74393</v>
          </cell>
        </row>
        <row r="1028">
          <cell r="A1028">
            <v>1086548</v>
          </cell>
          <cell r="B1028" t="str">
            <v>Uponor Vario S osztó-gyűjtő 12 körös, áramlásmérővel</v>
          </cell>
          <cell r="C1028">
            <v>80031</v>
          </cell>
          <cell r="D1028" t="str">
            <v>szett</v>
          </cell>
          <cell r="E1028" t="str">
            <v/>
          </cell>
          <cell r="F1028">
            <v>1</v>
          </cell>
          <cell r="G1028">
            <v>1</v>
          </cell>
          <cell r="H1028" t="str">
            <v>Osztó-gyűjtő</v>
          </cell>
          <cell r="I1028" t="str">
            <v>Osztó test</v>
          </cell>
          <cell r="J1028" t="str">
            <v>Vario S</v>
          </cell>
          <cell r="K1028" t="str">
            <v>Vario S</v>
          </cell>
          <cell r="L1028">
            <v>109.12</v>
          </cell>
          <cell r="M1028">
            <v>0.29919325895026638</v>
          </cell>
          <cell r="N1028" t="str">
            <v>PL</v>
          </cell>
          <cell r="O1028">
            <v>419.66374549046998</v>
          </cell>
          <cell r="P1028"/>
          <cell r="Q1028"/>
          <cell r="R1028">
            <v>80031</v>
          </cell>
        </row>
        <row r="1029">
          <cell r="A1029">
            <v>1088864</v>
          </cell>
          <cell r="B1029" t="str">
            <v>Uponor Vario S osztó-gyűjtő 13 körös, áramlásmérővel</v>
          </cell>
          <cell r="C1029">
            <v>104787</v>
          </cell>
          <cell r="D1029" t="str">
            <v>szett</v>
          </cell>
          <cell r="E1029" t="str">
            <v/>
          </cell>
          <cell r="F1029">
            <v>1</v>
          </cell>
          <cell r="G1029">
            <v>1</v>
          </cell>
          <cell r="H1029" t="str">
            <v>Osztó-gyűjtő</v>
          </cell>
          <cell r="I1029" t="str">
            <v>Osztó test</v>
          </cell>
          <cell r="J1029" t="str">
            <v>Vario S</v>
          </cell>
          <cell r="K1029" t="str">
            <v>Vario S</v>
          </cell>
          <cell r="L1029">
            <v>121.73</v>
          </cell>
          <cell r="M1029">
            <v>0.402906460795321</v>
          </cell>
          <cell r="N1029" t="str">
            <v>PL</v>
          </cell>
          <cell r="O1029">
            <v>199.44644398560001</v>
          </cell>
          <cell r="P1029"/>
          <cell r="Q1029"/>
          <cell r="R1029">
            <v>104787</v>
          </cell>
        </row>
        <row r="1030">
          <cell r="A1030">
            <v>1088865</v>
          </cell>
          <cell r="B1030" t="str">
            <v>Uponor Vario S osztó-gyűjtő 14 körös, áramlásmérővel</v>
          </cell>
          <cell r="C1030">
            <v>113104</v>
          </cell>
          <cell r="D1030" t="str">
            <v>szett</v>
          </cell>
          <cell r="E1030" t="str">
            <v/>
          </cell>
          <cell r="F1030">
            <v>1</v>
          </cell>
          <cell r="G1030">
            <v>1</v>
          </cell>
          <cell r="H1030" t="str">
            <v>Osztó-gyűjtő</v>
          </cell>
          <cell r="I1030" t="str">
            <v>Osztó test</v>
          </cell>
          <cell r="J1030" t="str">
            <v>Vario S</v>
          </cell>
          <cell r="K1030" t="str">
            <v>Vario S</v>
          </cell>
          <cell r="L1030">
            <v>131.37</v>
          </cell>
          <cell r="M1030">
            <v>0.40300541426758307</v>
          </cell>
          <cell r="N1030" t="str">
            <v>PL</v>
          </cell>
          <cell r="O1030">
            <v>0</v>
          </cell>
          <cell r="P1030"/>
          <cell r="Q1030"/>
          <cell r="R1030">
            <v>113104</v>
          </cell>
        </row>
        <row r="1031">
          <cell r="A1031">
            <v>1088866</v>
          </cell>
          <cell r="B1031" t="str">
            <v>Uponor Vario S osztó-gyűjtő 15 körös, áramlásmérővel</v>
          </cell>
          <cell r="C1031">
            <v>139224</v>
          </cell>
          <cell r="D1031" t="str">
            <v>szett</v>
          </cell>
          <cell r="E1031" t="str">
            <v/>
          </cell>
          <cell r="F1031">
            <v>1</v>
          </cell>
          <cell r="G1031">
            <v>1</v>
          </cell>
          <cell r="H1031" t="str">
            <v>Osztó-gyűjtő</v>
          </cell>
          <cell r="I1031" t="str">
            <v>Osztó test</v>
          </cell>
          <cell r="J1031" t="str">
            <v>Vario S</v>
          </cell>
          <cell r="K1031" t="str">
            <v>Vario S</v>
          </cell>
          <cell r="L1031">
            <v>140.62</v>
          </cell>
          <cell r="M1031">
            <v>0.48085922242916967</v>
          </cell>
          <cell r="N1031" t="str">
            <v>PL</v>
          </cell>
          <cell r="O1031">
            <v>192.82656582504001</v>
          </cell>
          <cell r="P1031"/>
          <cell r="Q1031"/>
          <cell r="R1031">
            <v>139224</v>
          </cell>
        </row>
        <row r="1032">
          <cell r="A1032">
            <v>1088867</v>
          </cell>
          <cell r="B1032" t="str">
            <v>Uponor Vario S osztó-gyűjtő 16 körös, áramlásmérővel</v>
          </cell>
          <cell r="C1032">
            <v>129204</v>
          </cell>
          <cell r="D1032" t="str">
            <v>szett</v>
          </cell>
          <cell r="E1032" t="str">
            <v/>
          </cell>
          <cell r="F1032">
            <v>1</v>
          </cell>
          <cell r="G1032">
            <v>1</v>
          </cell>
          <cell r="H1032" t="str">
            <v>Osztó-gyűjtő</v>
          </cell>
          <cell r="I1032" t="str">
            <v>Osztó test</v>
          </cell>
          <cell r="J1032" t="str">
            <v>Vario S</v>
          </cell>
          <cell r="K1032" t="str">
            <v>Vario S</v>
          </cell>
          <cell r="L1032">
            <v>150.06</v>
          </cell>
          <cell r="M1032">
            <v>0.40304562441309233</v>
          </cell>
          <cell r="N1032" t="str">
            <v>PL</v>
          </cell>
          <cell r="O1032">
            <v>0</v>
          </cell>
          <cell r="P1032"/>
          <cell r="Q1032"/>
          <cell r="R1032">
            <v>129204</v>
          </cell>
        </row>
        <row r="1033">
          <cell r="A1033">
            <v>1087608</v>
          </cell>
          <cell r="B1033" t="str">
            <v>Uponor Vario S áramlásmérő</v>
          </cell>
          <cell r="C1033">
            <v>7031</v>
          </cell>
          <cell r="D1033" t="str">
            <v>db</v>
          </cell>
          <cell r="E1033"/>
          <cell r="F1033">
            <v>1</v>
          </cell>
          <cell r="G1033">
            <v>1</v>
          </cell>
          <cell r="H1033" t="str">
            <v>Osztó-gyűjtő</v>
          </cell>
          <cell r="I1033" t="str">
            <v>Tartozék</v>
          </cell>
          <cell r="J1033" t="str">
            <v>Áramlásmérő</v>
          </cell>
          <cell r="K1033" t="str">
            <v>Vario S</v>
          </cell>
          <cell r="L1033">
            <v>4.24</v>
          </cell>
          <cell r="M1033">
            <v>0.69004338062080173</v>
          </cell>
          <cell r="N1033" t="str">
            <v>PL</v>
          </cell>
          <cell r="O1033">
            <v>0</v>
          </cell>
          <cell r="P1033"/>
          <cell r="Q1033" t="str">
            <v>Nincs hozzárendelve IAT kell hozzá</v>
          </cell>
          <cell r="R1033">
            <v>7031</v>
          </cell>
        </row>
        <row r="1034">
          <cell r="A1034">
            <v>1086537</v>
          </cell>
          <cell r="B1034" t="str">
            <v>Uponor Vario S hőmérő</v>
          </cell>
          <cell r="C1034">
            <v>4162</v>
          </cell>
          <cell r="D1034" t="str">
            <v>db</v>
          </cell>
          <cell r="E1034" t="str">
            <v/>
          </cell>
          <cell r="F1034">
            <v>1</v>
          </cell>
          <cell r="G1034">
            <v>1</v>
          </cell>
          <cell r="H1034" t="str">
            <v>Osztó-gyűjtő</v>
          </cell>
          <cell r="I1034" t="str">
            <v>Tartozék</v>
          </cell>
          <cell r="J1034" t="str">
            <v>Áramlásmérő</v>
          </cell>
          <cell r="K1034" t="str">
            <v>Vario S</v>
          </cell>
          <cell r="L1034">
            <v>5.87</v>
          </cell>
          <cell r="M1034">
            <v>0.27508317071801414</v>
          </cell>
          <cell r="N1034" t="str">
            <v>PL</v>
          </cell>
          <cell r="O1034">
            <v>0</v>
          </cell>
          <cell r="P1034"/>
          <cell r="Q1034"/>
          <cell r="R1034">
            <v>4162</v>
          </cell>
        </row>
        <row r="1035">
          <cell r="A1035">
            <v>1013426</v>
          </cell>
          <cell r="B1035" t="str">
            <v>Uponor Minitec szorítógyűrűs csavarzat 9,9×1,1-3/4"</v>
          </cell>
          <cell r="C1035">
            <v>2155</v>
          </cell>
          <cell r="D1035" t="str">
            <v>db</v>
          </cell>
          <cell r="E1035" t="str">
            <v/>
          </cell>
          <cell r="F1035">
            <v>12</v>
          </cell>
          <cell r="G1035">
            <v>120</v>
          </cell>
          <cell r="H1035" t="str">
            <v>Felületfűtés</v>
          </cell>
          <cell r="I1035" t="str">
            <v>Idom</v>
          </cell>
          <cell r="J1035" t="str">
            <v>Eurokónusz</v>
          </cell>
          <cell r="K1035" t="str">
            <v>Minitec</v>
          </cell>
          <cell r="L1035">
            <v>1.99</v>
          </cell>
          <cell r="M1035">
            <v>0.52536696889618972</v>
          </cell>
          <cell r="N1035" t="str">
            <v>PL</v>
          </cell>
          <cell r="O1035">
            <v>23018.436596964515</v>
          </cell>
          <cell r="P1035"/>
          <cell r="Q1035"/>
          <cell r="R1035">
            <v>2155</v>
          </cell>
        </row>
        <row r="1036">
          <cell r="A1036">
            <v>1005266</v>
          </cell>
          <cell r="B1036" t="str">
            <v>Uponor Vario Eurokónuszos csavarzat 9,9×1,1-3/4"</v>
          </cell>
          <cell r="C1036">
            <v>1783</v>
          </cell>
          <cell r="D1036" t="str">
            <v>db</v>
          </cell>
          <cell r="E1036" t="str">
            <v/>
          </cell>
          <cell r="F1036">
            <v>10</v>
          </cell>
          <cell r="G1036">
            <v>10</v>
          </cell>
          <cell r="H1036" t="str">
            <v>Felületfűtés</v>
          </cell>
          <cell r="I1036" t="str">
            <v>Idom</v>
          </cell>
          <cell r="J1036" t="str">
            <v>Eurokónusz</v>
          </cell>
          <cell r="K1036" t="str">
            <v>Minitec</v>
          </cell>
          <cell r="L1036">
            <v>1.78</v>
          </cell>
          <cell r="M1036">
            <v>0.48687778657417602</v>
          </cell>
          <cell r="N1036" t="str">
            <v>PL</v>
          </cell>
          <cell r="O1036">
            <v>5834.790132265276</v>
          </cell>
          <cell r="P1036"/>
          <cell r="Q1036"/>
          <cell r="R1036">
            <v>1783</v>
          </cell>
        </row>
        <row r="1037">
          <cell r="A1037">
            <v>1065283</v>
          </cell>
          <cell r="B1037" t="str">
            <v>Uponor Vario Eurokónuszos csavarzat 14x2,0-3/4"</v>
          </cell>
          <cell r="C1037">
            <v>2024</v>
          </cell>
          <cell r="D1037" t="str">
            <v>db</v>
          </cell>
          <cell r="E1037" t="str">
            <v/>
          </cell>
          <cell r="F1037">
            <v>25</v>
          </cell>
          <cell r="G1037">
            <v>25</v>
          </cell>
          <cell r="H1037" t="str">
            <v>PE-Xa</v>
          </cell>
          <cell r="I1037" t="str">
            <v>Idom</v>
          </cell>
          <cell r="J1037" t="str">
            <v>Eurokónusz</v>
          </cell>
          <cell r="K1037"/>
          <cell r="L1037">
            <v>1.1599999999999999</v>
          </cell>
          <cell r="M1037">
            <v>0.70542245537139636</v>
          </cell>
          <cell r="N1037" t="str">
            <v>PL</v>
          </cell>
          <cell r="O1037">
            <v>2466.5348766849156</v>
          </cell>
          <cell r="P1037"/>
          <cell r="Q1037"/>
          <cell r="R1037">
            <v>2024</v>
          </cell>
        </row>
        <row r="1038">
          <cell r="A1038">
            <v>1065284</v>
          </cell>
          <cell r="B1038" t="str">
            <v>Uponor Vario Eurokónuszos csavarzat 16x2,0-3/4"</v>
          </cell>
          <cell r="C1038">
            <v>1002</v>
          </cell>
          <cell r="D1038" t="str">
            <v>db</v>
          </cell>
          <cell r="E1038" t="str">
            <v/>
          </cell>
          <cell r="F1038">
            <v>25</v>
          </cell>
          <cell r="G1038">
            <v>25</v>
          </cell>
          <cell r="H1038" t="str">
            <v>PE-Xa</v>
          </cell>
          <cell r="I1038" t="str">
            <v>Idom</v>
          </cell>
          <cell r="J1038" t="str">
            <v>Eurokónusz</v>
          </cell>
          <cell r="K1038"/>
          <cell r="L1038">
            <v>1.23</v>
          </cell>
          <cell r="M1038">
            <v>0.36905784215723592</v>
          </cell>
          <cell r="N1038" t="str">
            <v>PL</v>
          </cell>
          <cell r="O1038">
            <v>4985.495220972829</v>
          </cell>
          <cell r="P1038" t="str">
            <v>9-3624-016-02-33-12</v>
          </cell>
          <cell r="Q1038"/>
          <cell r="R1038">
            <v>711.42</v>
          </cell>
        </row>
        <row r="1039">
          <cell r="A1039">
            <v>1065286</v>
          </cell>
          <cell r="B1039" t="str">
            <v>Uponor Vario Eurokónuszos csavarzat 17x2,0-3/4"</v>
          </cell>
          <cell r="C1039">
            <v>1175</v>
          </cell>
          <cell r="D1039" t="str">
            <v>db</v>
          </cell>
          <cell r="E1039" t="str">
            <v/>
          </cell>
          <cell r="F1039">
            <v>25</v>
          </cell>
          <cell r="G1039">
            <v>25</v>
          </cell>
          <cell r="H1039" t="str">
            <v>PE-Xa</v>
          </cell>
          <cell r="I1039" t="str">
            <v>Idom</v>
          </cell>
          <cell r="J1039" t="str">
            <v>Eurokónusz</v>
          </cell>
          <cell r="K1039"/>
          <cell r="L1039">
            <v>1.24</v>
          </cell>
          <cell r="M1039">
            <v>0.45757964900434012</v>
          </cell>
          <cell r="N1039" t="str">
            <v>PL</v>
          </cell>
          <cell r="O1039">
            <v>19402.528930045781</v>
          </cell>
          <cell r="P1039" t="str">
            <v>9-3624-017-02-33-12</v>
          </cell>
          <cell r="Q1039"/>
          <cell r="R1039">
            <v>763.75</v>
          </cell>
        </row>
        <row r="1040">
          <cell r="A1040">
            <v>1065290</v>
          </cell>
          <cell r="B1040" t="str">
            <v>Uponor Vario Eurokónuszos csavarzat 20x2,0-3/4"</v>
          </cell>
          <cell r="C1040">
            <v>1523</v>
          </cell>
          <cell r="D1040" t="str">
            <v>db</v>
          </cell>
          <cell r="E1040" t="str">
            <v/>
          </cell>
          <cell r="F1040">
            <v>25</v>
          </cell>
          <cell r="G1040">
            <v>25</v>
          </cell>
          <cell r="H1040" t="str">
            <v>PE-Xa</v>
          </cell>
          <cell r="I1040" t="str">
            <v>Idom</v>
          </cell>
          <cell r="J1040" t="str">
            <v>Eurokónusz</v>
          </cell>
          <cell r="K1040"/>
          <cell r="L1040">
            <v>1.3</v>
          </cell>
          <cell r="M1040">
            <v>0.56127174393394275</v>
          </cell>
          <cell r="N1040" t="str">
            <v>PL</v>
          </cell>
          <cell r="O1040">
            <v>19658.426279216357</v>
          </cell>
          <cell r="P1040" t="str">
            <v>9-3624-020-02-24-12</v>
          </cell>
          <cell r="Q1040"/>
          <cell r="R1040">
            <v>913.8</v>
          </cell>
        </row>
        <row r="1041">
          <cell r="A1041">
            <v>1005295</v>
          </cell>
          <cell r="B1041" t="str">
            <v>Uponor Fit szorítócsavarzat 25x2,3-3/4"km</v>
          </cell>
          <cell r="C1041">
            <v>13319</v>
          </cell>
          <cell r="D1041" t="str">
            <v>db</v>
          </cell>
          <cell r="E1041" t="str">
            <v/>
          </cell>
          <cell r="F1041">
            <v>1</v>
          </cell>
          <cell r="G1041">
            <v>1</v>
          </cell>
          <cell r="H1041" t="str">
            <v>Felületfűtés</v>
          </cell>
          <cell r="I1041" t="str">
            <v>Idom</v>
          </cell>
          <cell r="J1041" t="str">
            <v>Eurokónusz</v>
          </cell>
          <cell r="K1041"/>
          <cell r="L1041">
            <v>6.56</v>
          </cell>
          <cell r="M1041">
            <v>0.74684624284768142</v>
          </cell>
          <cell r="N1041" t="str">
            <v>PL</v>
          </cell>
          <cell r="O1041">
            <v>335.91234110760001</v>
          </cell>
          <cell r="P1041"/>
          <cell r="Q1041"/>
          <cell r="R1041">
            <v>13319</v>
          </cell>
        </row>
        <row r="1042">
          <cell r="A1042">
            <v>1005298</v>
          </cell>
          <cell r="B1042" t="str">
            <v>Uponor Fit szorítócsavarzat 25x2,3-1"km</v>
          </cell>
          <cell r="C1042">
            <v>14778</v>
          </cell>
          <cell r="D1042" t="str">
            <v>db</v>
          </cell>
          <cell r="E1042" t="str">
            <v/>
          </cell>
          <cell r="F1042">
            <v>1</v>
          </cell>
          <cell r="G1042">
            <v>1</v>
          </cell>
          <cell r="H1042" t="str">
            <v>Felületfűtés</v>
          </cell>
          <cell r="I1042" t="str">
            <v>Idom</v>
          </cell>
          <cell r="J1042" t="str">
            <v>Eurokónusz</v>
          </cell>
          <cell r="K1042"/>
          <cell r="L1042">
            <v>7.82</v>
          </cell>
          <cell r="M1042">
            <v>0.7280160681787432</v>
          </cell>
          <cell r="N1042" t="str">
            <v>PL</v>
          </cell>
          <cell r="O1042">
            <v>0</v>
          </cell>
          <cell r="P1042"/>
          <cell r="Q1042"/>
          <cell r="R1042">
            <v>14778</v>
          </cell>
        </row>
        <row r="1043">
          <cell r="A1043">
            <v>1005297</v>
          </cell>
          <cell r="B1043" t="str">
            <v>Uponor Fit szorítócsavarzat 25x2,3-3/4"bm</v>
          </cell>
          <cell r="C1043">
            <v>13484</v>
          </cell>
          <cell r="D1043" t="str">
            <v>db</v>
          </cell>
          <cell r="E1043" t="str">
            <v/>
          </cell>
          <cell r="F1043">
            <v>1</v>
          </cell>
          <cell r="G1043">
            <v>1</v>
          </cell>
          <cell r="H1043" t="str">
            <v>Felületfűtés</v>
          </cell>
          <cell r="I1043" t="str">
            <v>Idom</v>
          </cell>
          <cell r="J1043" t="str">
            <v>Eurokónusz</v>
          </cell>
          <cell r="K1043"/>
          <cell r="L1043">
            <v>7.75</v>
          </cell>
          <cell r="M1043">
            <v>0.70458325032450486</v>
          </cell>
          <cell r="N1043" t="str">
            <v>PL</v>
          </cell>
          <cell r="O1043">
            <v>504.19082258460003</v>
          </cell>
          <cell r="P1043"/>
          <cell r="Q1043"/>
          <cell r="R1043">
            <v>13484</v>
          </cell>
        </row>
        <row r="1044">
          <cell r="A1044">
            <v>1009004</v>
          </cell>
          <cell r="B1044" t="str">
            <v>Uponor Multi acél csővezető ív 14-16</v>
          </cell>
          <cell r="C1044">
            <v>479</v>
          </cell>
          <cell r="D1044" t="str">
            <v>db</v>
          </cell>
          <cell r="E1044" t="str">
            <v/>
          </cell>
          <cell r="F1044">
            <v>10</v>
          </cell>
          <cell r="G1044">
            <v>50</v>
          </cell>
          <cell r="H1044" t="str">
            <v>Felületfűtés</v>
          </cell>
          <cell r="I1044" t="str">
            <v>Rögzítés</v>
          </cell>
          <cell r="J1044" t="str">
            <v>Csővezető ív</v>
          </cell>
          <cell r="K1044"/>
          <cell r="L1044">
            <v>0.32</v>
          </cell>
          <cell r="M1044">
            <v>0.65662662136445538</v>
          </cell>
          <cell r="N1044" t="str">
            <v>PRO</v>
          </cell>
          <cell r="O1044">
            <v>763.36783472279672</v>
          </cell>
          <cell r="P1044"/>
          <cell r="Q1044"/>
          <cell r="R1044">
            <v>479</v>
          </cell>
        </row>
        <row r="1045">
          <cell r="A1045">
            <v>1033975</v>
          </cell>
          <cell r="B1045" t="str">
            <v>Uponor Multi acél csővezető ív 17</v>
          </cell>
          <cell r="C1045">
            <v>490</v>
          </cell>
          <cell r="D1045" t="str">
            <v>db</v>
          </cell>
          <cell r="E1045" t="str">
            <v/>
          </cell>
          <cell r="F1045">
            <v>20</v>
          </cell>
          <cell r="G1045">
            <v>50</v>
          </cell>
          <cell r="H1045" t="str">
            <v>Felületfűtés</v>
          </cell>
          <cell r="I1045" t="str">
            <v>Rögzítés</v>
          </cell>
          <cell r="J1045" t="str">
            <v>Csőrögzítő ív</v>
          </cell>
          <cell r="K1045"/>
          <cell r="L1045">
            <v>0.39</v>
          </cell>
          <cell r="M1045">
            <v>0.5909082853130988</v>
          </cell>
          <cell r="N1045" t="str">
            <v>PRO</v>
          </cell>
          <cell r="O1045">
            <v>597.10361471424005</v>
          </cell>
          <cell r="P1045"/>
          <cell r="Q1045"/>
          <cell r="R1045">
            <v>490</v>
          </cell>
        </row>
        <row r="1046">
          <cell r="A1046">
            <v>1009233</v>
          </cell>
          <cell r="B1046" t="str">
            <v>Uponor Multi acél csővezető ív 20</v>
          </cell>
          <cell r="C1046">
            <v>895</v>
          </cell>
          <cell r="D1046" t="str">
            <v>db</v>
          </cell>
          <cell r="E1046" t="str">
            <v/>
          </cell>
          <cell r="F1046">
            <v>20</v>
          </cell>
          <cell r="G1046">
            <v>50</v>
          </cell>
          <cell r="H1046" t="str">
            <v>Felületfűtés</v>
          </cell>
          <cell r="I1046" t="str">
            <v>Rögzítés</v>
          </cell>
          <cell r="J1046" t="str">
            <v>Csővezető ív</v>
          </cell>
          <cell r="K1046"/>
          <cell r="L1046">
            <v>0.55000000000000004</v>
          </cell>
          <cell r="M1046">
            <v>0.68414205097229663</v>
          </cell>
          <cell r="N1046" t="str">
            <v>PRO</v>
          </cell>
          <cell r="O1046">
            <v>7134.1683344405947</v>
          </cell>
          <cell r="P1046"/>
          <cell r="Q1046"/>
          <cell r="R1046">
            <v>895</v>
          </cell>
        </row>
        <row r="1047">
          <cell r="A1047">
            <v>1009006</v>
          </cell>
          <cell r="B1047" t="str">
            <v>Uponor Multi acél csővezető ív 25</v>
          </cell>
          <cell r="C1047">
            <v>1300</v>
          </cell>
          <cell r="D1047" t="str">
            <v>db</v>
          </cell>
          <cell r="E1047" t="str">
            <v/>
          </cell>
          <cell r="F1047">
            <v>10</v>
          </cell>
          <cell r="G1047">
            <v>20</v>
          </cell>
          <cell r="H1047" t="str">
            <v>Felületfűtés</v>
          </cell>
          <cell r="I1047" t="str">
            <v>Rögzítés</v>
          </cell>
          <cell r="J1047" t="str">
            <v>Csővezető ív</v>
          </cell>
          <cell r="K1047"/>
          <cell r="L1047">
            <v>0.94</v>
          </cell>
          <cell r="M1047">
            <v>0.62834784263355681</v>
          </cell>
          <cell r="N1047" t="str">
            <v>PRO</v>
          </cell>
          <cell r="O1047">
            <v>0</v>
          </cell>
          <cell r="P1047" t="str">
            <v>9-7100-025-00-08-10</v>
          </cell>
          <cell r="Q1047"/>
          <cell r="R1047">
            <v>1300</v>
          </cell>
        </row>
        <row r="1048">
          <cell r="A1048">
            <v>1001231</v>
          </cell>
          <cell r="B1048" t="str">
            <v>Uponor Multi acél csővezető ív 32</v>
          </cell>
          <cell r="C1048">
            <v>2665</v>
          </cell>
          <cell r="D1048" t="str">
            <v>db</v>
          </cell>
          <cell r="E1048" t="str">
            <v/>
          </cell>
          <cell r="F1048">
            <v>2</v>
          </cell>
          <cell r="G1048">
            <v>20</v>
          </cell>
          <cell r="H1048" t="str">
            <v>Felületfűtés</v>
          </cell>
          <cell r="I1048" t="str">
            <v>Rögzítés</v>
          </cell>
          <cell r="J1048" t="str">
            <v>Csővezető ív</v>
          </cell>
          <cell r="K1048"/>
          <cell r="L1048">
            <v>1.7</v>
          </cell>
          <cell r="M1048">
            <v>0.67212835105191837</v>
          </cell>
          <cell r="N1048" t="str">
            <v>PL</v>
          </cell>
          <cell r="O1048">
            <v>0</v>
          </cell>
          <cell r="P1048" t="str">
            <v>9-7100-032-00-08-10</v>
          </cell>
          <cell r="Q1048"/>
          <cell r="R1048">
            <v>2665</v>
          </cell>
        </row>
        <row r="1049">
          <cell r="A1049">
            <v>1135490</v>
          </cell>
          <cell r="B1049" t="str">
            <v>Uponor Multi műanyag csőrögzítő ív 9,9-12</v>
          </cell>
          <cell r="C1049">
            <v>122.88612237567233</v>
          </cell>
          <cell r="D1049" t="str">
            <v>db</v>
          </cell>
          <cell r="E1049"/>
          <cell r="F1049">
            <v>60</v>
          </cell>
          <cell r="G1049">
            <v>360</v>
          </cell>
          <cell r="H1049" t="str">
            <v>Felületfűtés</v>
          </cell>
          <cell r="I1049" t="str">
            <v>Rögzítés</v>
          </cell>
          <cell r="J1049" t="str">
            <v>Csőrögzítő ív</v>
          </cell>
          <cell r="K1049"/>
          <cell r="L1049">
            <v>0.13</v>
          </cell>
          <cell r="M1049">
            <v>0.45625826491138033</v>
          </cell>
          <cell r="N1049" t="str">
            <v>PL</v>
          </cell>
          <cell r="O1049"/>
          <cell r="P1049" t="str">
            <v>9-7200-010-00-08-10</v>
          </cell>
          <cell r="Q1049"/>
          <cell r="R1049">
            <v>122.88612237567233</v>
          </cell>
        </row>
        <row r="1050">
          <cell r="A1050">
            <v>1135491</v>
          </cell>
          <cell r="B1050" t="str">
            <v>Uponor Multi műanyag csővezető ív 14-18</v>
          </cell>
          <cell r="C1050">
            <v>151.2444583085198</v>
          </cell>
          <cell r="D1050" t="str">
            <v>db</v>
          </cell>
          <cell r="E1050"/>
          <cell r="F1050">
            <v>30</v>
          </cell>
          <cell r="G1050">
            <v>240</v>
          </cell>
          <cell r="H1050" t="str">
            <v>Felületfűtés</v>
          </cell>
          <cell r="I1050" t="str">
            <v>Rögzítés</v>
          </cell>
          <cell r="J1050" t="str">
            <v>Csőrögzítő ív</v>
          </cell>
          <cell r="K1050"/>
          <cell r="L1050">
            <v>0.16</v>
          </cell>
          <cell r="M1050">
            <v>0.45625826491138033</v>
          </cell>
          <cell r="N1050" t="str">
            <v>PL</v>
          </cell>
          <cell r="O1050"/>
          <cell r="P1050" t="str">
            <v>9-7100-014-00-08-10</v>
          </cell>
          <cell r="Q1050"/>
          <cell r="R1050">
            <v>136.12001247766781</v>
          </cell>
        </row>
        <row r="1051">
          <cell r="A1051">
            <v>1135492</v>
          </cell>
          <cell r="B1051" t="str">
            <v>Uponor Multi műanyag csővezető ív 20-22</v>
          </cell>
          <cell r="C1051">
            <v>245.77224475134466</v>
          </cell>
          <cell r="D1051" t="str">
            <v>db</v>
          </cell>
          <cell r="E1051"/>
          <cell r="F1051">
            <v>35</v>
          </cell>
          <cell r="G1051">
            <v>140</v>
          </cell>
          <cell r="H1051" t="str">
            <v>Felületfűtés</v>
          </cell>
          <cell r="I1051" t="str">
            <v>Rögzítés</v>
          </cell>
          <cell r="J1051" t="str">
            <v>Csőrögzítő ív</v>
          </cell>
          <cell r="K1051"/>
          <cell r="L1051">
            <v>0.26</v>
          </cell>
          <cell r="M1051">
            <v>0.45625826491138033</v>
          </cell>
          <cell r="N1051" t="str">
            <v>PL</v>
          </cell>
          <cell r="O1051"/>
          <cell r="P1051" t="str">
            <v>9-7100-020-00-08-10</v>
          </cell>
          <cell r="Q1051"/>
          <cell r="R1051">
            <v>221.19502027621019</v>
          </cell>
        </row>
        <row r="1052">
          <cell r="A1052">
            <v>1001230</v>
          </cell>
          <cell r="B1052" t="str">
            <v>Uponor Multi műanyag csővezető ív 25</v>
          </cell>
          <cell r="C1052">
            <v>651</v>
          </cell>
          <cell r="D1052" t="str">
            <v>db</v>
          </cell>
          <cell r="E1052" t="str">
            <v/>
          </cell>
          <cell r="F1052">
            <v>50</v>
          </cell>
          <cell r="G1052">
            <v>50</v>
          </cell>
          <cell r="H1052" t="str">
            <v>Felületfűtés</v>
          </cell>
          <cell r="I1052" t="str">
            <v>Rögzítés</v>
          </cell>
          <cell r="J1052" t="str">
            <v>Csővezető ív</v>
          </cell>
          <cell r="K1052"/>
          <cell r="L1052">
            <v>0.63</v>
          </cell>
          <cell r="M1052">
            <v>0.50259320050476042</v>
          </cell>
          <cell r="N1052" t="str">
            <v>PL</v>
          </cell>
          <cell r="O1052">
            <v>424.92622224576098</v>
          </cell>
          <cell r="P1052" t="str">
            <v>9-7100-025-00-08-10</v>
          </cell>
          <cell r="Q1052"/>
          <cell r="R1052">
            <v>651</v>
          </cell>
        </row>
        <row r="1053">
          <cell r="A1053">
            <v>1093473</v>
          </cell>
          <cell r="B1053" t="str">
            <v>Uponor Vario osztószekrény 550×730×110mm süllyesztett</v>
          </cell>
          <cell r="C1053">
            <v>35496</v>
          </cell>
          <cell r="D1053" t="str">
            <v>db</v>
          </cell>
          <cell r="E1053"/>
          <cell r="F1053">
            <v>1</v>
          </cell>
          <cell r="G1053">
            <v>1</v>
          </cell>
          <cell r="H1053" t="str">
            <v>Osztó-Gyűjtő</v>
          </cell>
          <cell r="I1053" t="str">
            <v>Szekrény</v>
          </cell>
          <cell r="J1053" t="str">
            <v>Süllyesztett</v>
          </cell>
          <cell r="K1053"/>
          <cell r="L1053">
            <v>46.14</v>
          </cell>
          <cell r="M1053">
            <v>0.33188637068024474</v>
          </cell>
          <cell r="N1053" t="str">
            <v>PL</v>
          </cell>
          <cell r="O1053">
            <v>13176.609438152485</v>
          </cell>
          <cell r="P1053"/>
          <cell r="Q1053"/>
          <cell r="R1053">
            <v>28396.800000000003</v>
          </cell>
        </row>
        <row r="1054">
          <cell r="A1054">
            <v>1093474</v>
          </cell>
          <cell r="B1054" t="str">
            <v>Uponor Vario osztószekrény 700×730×110mm süllyesztett</v>
          </cell>
          <cell r="C1054">
            <v>42925</v>
          </cell>
          <cell r="D1054" t="str">
            <v>db</v>
          </cell>
          <cell r="E1054"/>
          <cell r="F1054">
            <v>1</v>
          </cell>
          <cell r="G1054">
            <v>1</v>
          </cell>
          <cell r="H1054" t="str">
            <v>Osztó-Gyűjtő</v>
          </cell>
          <cell r="I1054" t="str">
            <v>Szekrény</v>
          </cell>
          <cell r="J1054" t="str">
            <v>Süllyesztett</v>
          </cell>
          <cell r="K1054"/>
          <cell r="L1054">
            <v>54.38</v>
          </cell>
          <cell r="M1054">
            <v>0.34884998295237035</v>
          </cell>
          <cell r="N1054" t="str">
            <v>PL</v>
          </cell>
          <cell r="O1054">
            <v>16536.423654030164</v>
          </cell>
          <cell r="P1054"/>
          <cell r="Q1054"/>
          <cell r="R1054">
            <v>34340</v>
          </cell>
        </row>
        <row r="1055">
          <cell r="A1055">
            <v>1093475</v>
          </cell>
          <cell r="B1055" t="str">
            <v>Uponor Vario osztószekrény 850×730×110mm süllyesztett</v>
          </cell>
          <cell r="C1055">
            <v>49252</v>
          </cell>
          <cell r="D1055" t="str">
            <v>db</v>
          </cell>
          <cell r="E1055"/>
          <cell r="F1055">
            <v>1</v>
          </cell>
          <cell r="G1055">
            <v>1</v>
          </cell>
          <cell r="H1055" t="str">
            <v>Osztó-Gyűjtő</v>
          </cell>
          <cell r="I1055" t="str">
            <v>Szekrény</v>
          </cell>
          <cell r="J1055" t="str">
            <v>Süllyesztett</v>
          </cell>
          <cell r="K1055"/>
          <cell r="L1055">
            <v>64.768000000000001</v>
          </cell>
          <cell r="M1055">
            <v>0.32409015452439294</v>
          </cell>
          <cell r="N1055" t="str">
            <v>PL</v>
          </cell>
          <cell r="O1055">
            <v>7514.6490531949694</v>
          </cell>
          <cell r="P1055"/>
          <cell r="Q1055"/>
          <cell r="R1055">
            <v>39401.600000000006</v>
          </cell>
        </row>
        <row r="1056">
          <cell r="A1056">
            <v>1093476</v>
          </cell>
          <cell r="B1056" t="str">
            <v>Uponor Vario osztószekrény 1000×730×110mm süllyesztett</v>
          </cell>
          <cell r="C1056">
            <v>54563</v>
          </cell>
          <cell r="D1056" t="str">
            <v>db</v>
          </cell>
          <cell r="E1056"/>
          <cell r="F1056">
            <v>1</v>
          </cell>
          <cell r="G1056">
            <v>1</v>
          </cell>
          <cell r="H1056" t="str">
            <v>Osztó-Gyűjtő</v>
          </cell>
          <cell r="I1056" t="str">
            <v>Szekrény</v>
          </cell>
          <cell r="J1056" t="str">
            <v>Süllyesztett</v>
          </cell>
          <cell r="K1056"/>
          <cell r="L1056">
            <v>68.430000000000007</v>
          </cell>
          <cell r="M1056">
            <v>0.35538492753133288</v>
          </cell>
          <cell r="N1056" t="str">
            <v>PL</v>
          </cell>
          <cell r="O1056">
            <v>8859.3668134779346</v>
          </cell>
          <cell r="P1056"/>
          <cell r="Q1056"/>
          <cell r="R1056">
            <v>43650.400000000001</v>
          </cell>
        </row>
        <row r="1057">
          <cell r="A1057">
            <v>1093477</v>
          </cell>
          <cell r="B1057" t="str">
            <v>Uponor Vario osztószekrény 1150×730×110mm süllyesztett</v>
          </cell>
          <cell r="C1057">
            <v>66939</v>
          </cell>
          <cell r="D1057" t="str">
            <v>db</v>
          </cell>
          <cell r="E1057"/>
          <cell r="F1057">
            <v>1</v>
          </cell>
          <cell r="G1057">
            <v>1</v>
          </cell>
          <cell r="H1057" t="str">
            <v>Osztó-Gyűjtő</v>
          </cell>
          <cell r="I1057" t="str">
            <v>Szekrény</v>
          </cell>
          <cell r="J1057" t="str">
            <v>Süllyesztett</v>
          </cell>
          <cell r="K1057"/>
          <cell r="L1057">
            <v>77.12</v>
          </cell>
          <cell r="M1057">
            <v>0.40783878671165319</v>
          </cell>
          <cell r="N1057" t="str">
            <v>PL</v>
          </cell>
          <cell r="O1057">
            <v>1187.2970772286542</v>
          </cell>
          <cell r="P1057"/>
          <cell r="Q1057"/>
          <cell r="R1057">
            <v>66939</v>
          </cell>
        </row>
        <row r="1058">
          <cell r="A1058">
            <v>1093478</v>
          </cell>
          <cell r="B1058" t="str">
            <v>Uponor Vario osztószekrény 1300×730×110mm süllyesztett</v>
          </cell>
          <cell r="C1058">
            <v>79541</v>
          </cell>
          <cell r="D1058" t="str">
            <v>db</v>
          </cell>
          <cell r="E1058"/>
          <cell r="F1058">
            <v>1</v>
          </cell>
          <cell r="G1058">
            <v>1</v>
          </cell>
          <cell r="H1058" t="str">
            <v>Osztó-Gyűjtő</v>
          </cell>
          <cell r="I1058" t="str">
            <v>Szekrény</v>
          </cell>
          <cell r="J1058" t="str">
            <v>Süllyesztett</v>
          </cell>
          <cell r="K1058"/>
          <cell r="L1058">
            <v>87.61</v>
          </cell>
          <cell r="M1058">
            <v>0.43387179743062643</v>
          </cell>
          <cell r="N1058" t="str">
            <v>PL</v>
          </cell>
          <cell r="O1058">
            <v>670.84248013135254</v>
          </cell>
          <cell r="P1058"/>
          <cell r="Q1058"/>
          <cell r="R1058">
            <v>79541</v>
          </cell>
        </row>
        <row r="1059">
          <cell r="A1059">
            <v>1136215</v>
          </cell>
          <cell r="B1059" t="str">
            <v>Uponor Vario osztószekrény 450x730x135mm falra szerelhető</v>
          </cell>
          <cell r="C1059">
            <v>14389</v>
          </cell>
          <cell r="D1059" t="str">
            <v>db</v>
          </cell>
          <cell r="E1059"/>
          <cell r="F1059">
            <v>1</v>
          </cell>
          <cell r="G1059">
            <v>1</v>
          </cell>
          <cell r="H1059" t="str">
            <v>Osztó-Gyűjtő</v>
          </cell>
          <cell r="I1059" t="str">
            <v>Szekrény</v>
          </cell>
          <cell r="J1059" t="str">
            <v>Falra szerelhető</v>
          </cell>
          <cell r="K1059"/>
          <cell r="L1059">
            <v>20.34</v>
          </cell>
          <cell r="M1059">
            <v>0.27343831317041178</v>
          </cell>
          <cell r="N1059" t="str">
            <v>PL</v>
          </cell>
          <cell r="O1059"/>
          <cell r="P1059" t="str">
            <v>9-3551-400-00-35-01</v>
          </cell>
          <cell r="Q1059"/>
          <cell r="R1059">
            <v>14389</v>
          </cell>
        </row>
        <row r="1060">
          <cell r="A1060">
            <v>1136216</v>
          </cell>
          <cell r="B1060" t="str">
            <v>Uponor Vario osztószekrény 600x730x135mm falra szerelhető</v>
          </cell>
          <cell r="C1060">
            <v>17101</v>
          </cell>
          <cell r="D1060" t="str">
            <v>db</v>
          </cell>
          <cell r="E1060"/>
          <cell r="F1060">
            <v>1</v>
          </cell>
          <cell r="G1060">
            <v>1</v>
          </cell>
          <cell r="H1060" t="str">
            <v>Osztó-Gyűjtő</v>
          </cell>
          <cell r="I1060" t="str">
            <v>Szekrény</v>
          </cell>
          <cell r="J1060" t="str">
            <v>Falra szerelhető</v>
          </cell>
          <cell r="K1060"/>
          <cell r="L1060">
            <v>23.56</v>
          </cell>
          <cell r="M1060">
            <v>0.29188150774936517</v>
          </cell>
          <cell r="N1060" t="str">
            <v>PL</v>
          </cell>
          <cell r="O1060"/>
          <cell r="P1060" t="str">
            <v>9-3551-530-00-35-01</v>
          </cell>
          <cell r="Q1060"/>
          <cell r="R1060">
            <v>13680.800000000001</v>
          </cell>
        </row>
        <row r="1061">
          <cell r="A1061">
            <v>1136217</v>
          </cell>
          <cell r="B1061" t="str">
            <v>Uponor Vario osztószekrény 750x730x135mm falra szerelhető</v>
          </cell>
          <cell r="C1061">
            <v>18433</v>
          </cell>
          <cell r="D1061" t="str">
            <v>db</v>
          </cell>
          <cell r="E1061"/>
          <cell r="F1061">
            <v>1</v>
          </cell>
          <cell r="G1061">
            <v>1</v>
          </cell>
          <cell r="H1061" t="str">
            <v>Osztó-Gyűjtő</v>
          </cell>
          <cell r="I1061" t="str">
            <v>Szekrény</v>
          </cell>
          <cell r="J1061" t="str">
            <v>Falra szerelhető</v>
          </cell>
          <cell r="K1061"/>
          <cell r="L1061">
            <v>26.36</v>
          </cell>
          <cell r="M1061">
            <v>0.2649759665174235</v>
          </cell>
          <cell r="N1061" t="str">
            <v>PL</v>
          </cell>
          <cell r="O1061"/>
          <cell r="P1061" t="str">
            <v>9-3561-750-00-35-01</v>
          </cell>
          <cell r="Q1061"/>
          <cell r="R1061">
            <v>14746.400000000001</v>
          </cell>
        </row>
        <row r="1062">
          <cell r="A1062">
            <v>1136218</v>
          </cell>
          <cell r="B1062" t="str">
            <v>Uponor Vario osztószekrény 900x730x135mm falra szerelhető</v>
          </cell>
          <cell r="C1062">
            <v>22334</v>
          </cell>
          <cell r="D1062" t="str">
            <v>db</v>
          </cell>
          <cell r="E1062"/>
          <cell r="F1062">
            <v>1</v>
          </cell>
          <cell r="G1062">
            <v>1</v>
          </cell>
          <cell r="H1062" t="str">
            <v>Osztó-Gyűjtő</v>
          </cell>
          <cell r="I1062" t="str">
            <v>Szekrény</v>
          </cell>
          <cell r="J1062" t="str">
            <v>Falra szerelhető</v>
          </cell>
          <cell r="K1062"/>
          <cell r="L1062">
            <v>30.46</v>
          </cell>
          <cell r="M1062">
            <v>0.29900399317725601</v>
          </cell>
          <cell r="N1062" t="str">
            <v>PL</v>
          </cell>
          <cell r="O1062"/>
          <cell r="P1062" t="str">
            <v>9-3551-830-00-35-01</v>
          </cell>
          <cell r="Q1062"/>
          <cell r="R1062">
            <v>17867.2</v>
          </cell>
        </row>
        <row r="1063">
          <cell r="A1063">
            <v>1136219</v>
          </cell>
          <cell r="B1063" t="str">
            <v>Uponor Vario osztószekrény 1050x730x135mm falra szerelhető</v>
          </cell>
          <cell r="C1063">
            <v>26132</v>
          </cell>
          <cell r="D1063" t="str">
            <v>db</v>
          </cell>
          <cell r="E1063"/>
          <cell r="F1063">
            <v>1</v>
          </cell>
          <cell r="G1063">
            <v>1</v>
          </cell>
          <cell r="H1063" t="str">
            <v>Osztó-Gyűjtő</v>
          </cell>
          <cell r="I1063" t="str">
            <v>Szekrény</v>
          </cell>
          <cell r="J1063" t="str">
            <v>Falra szerelhető</v>
          </cell>
          <cell r="K1063"/>
          <cell r="L1063">
            <v>32.74</v>
          </cell>
          <cell r="M1063">
            <v>0.35604105173771816</v>
          </cell>
          <cell r="N1063" t="str">
            <v>PL</v>
          </cell>
          <cell r="O1063"/>
          <cell r="P1063" t="str">
            <v>9-3551-103-00-35-01</v>
          </cell>
          <cell r="Q1063"/>
          <cell r="R1063">
            <v>26132</v>
          </cell>
        </row>
        <row r="1064">
          <cell r="A1064">
            <v>1136220</v>
          </cell>
          <cell r="B1064" t="str">
            <v>Uponor Vario osztószekrény 1200x730x135mm falra szerelhető</v>
          </cell>
          <cell r="C1064">
            <v>30873</v>
          </cell>
          <cell r="D1064" t="str">
            <v>db</v>
          </cell>
          <cell r="E1064"/>
          <cell r="F1064">
            <v>1</v>
          </cell>
          <cell r="G1064">
            <v>1</v>
          </cell>
          <cell r="H1064" t="str">
            <v>Osztó-Gyűjtő</v>
          </cell>
          <cell r="I1064" t="str">
            <v>Szekrény</v>
          </cell>
          <cell r="J1064" t="str">
            <v>Falra szerelhető</v>
          </cell>
          <cell r="K1064"/>
          <cell r="L1064">
            <v>36.979999999999997</v>
          </cell>
          <cell r="M1064">
            <v>0.38434100259627868</v>
          </cell>
          <cell r="N1064" t="str">
            <v>PL</v>
          </cell>
          <cell r="O1064"/>
          <cell r="P1064" t="str">
            <v>9-3551-113-00-35-01</v>
          </cell>
          <cell r="Q1064"/>
          <cell r="R1064">
            <v>30873</v>
          </cell>
        </row>
        <row r="1065">
          <cell r="A1065">
            <v>1136221</v>
          </cell>
          <cell r="B1065" t="str">
            <v>Uponor Vario osztószekrény 1350x730x135mm falra szerelhető</v>
          </cell>
          <cell r="C1065">
            <v>31178</v>
          </cell>
          <cell r="D1065" t="str">
            <v>db</v>
          </cell>
          <cell r="E1065"/>
          <cell r="F1065">
            <v>1</v>
          </cell>
          <cell r="G1065">
            <v>1</v>
          </cell>
          <cell r="H1065" t="str">
            <v>Osztó-Gyűjtő</v>
          </cell>
          <cell r="I1065" t="str">
            <v>Szekrény</v>
          </cell>
          <cell r="J1065" t="str">
            <v>Falra szerelhető</v>
          </cell>
          <cell r="K1065"/>
          <cell r="L1065">
            <v>39.58</v>
          </cell>
          <cell r="M1065">
            <v>0.34750123501115193</v>
          </cell>
          <cell r="N1065" t="str">
            <v>PL</v>
          </cell>
          <cell r="O1065"/>
          <cell r="P1065"/>
          <cell r="Q1065"/>
          <cell r="R1065">
            <v>31178</v>
          </cell>
        </row>
        <row r="1066">
          <cell r="A1066">
            <v>1136222</v>
          </cell>
          <cell r="B1066" t="str">
            <v>Uponor Vario osztószekrény 1550x730x135mm falra szerelhető</v>
          </cell>
          <cell r="C1066">
            <v>35535</v>
          </cell>
          <cell r="D1066" t="str">
            <v>db</v>
          </cell>
          <cell r="E1066"/>
          <cell r="F1066">
            <v>1</v>
          </cell>
          <cell r="G1066">
            <v>1</v>
          </cell>
          <cell r="H1066" t="str">
            <v>Osztó-Gyűjtő</v>
          </cell>
          <cell r="I1066" t="str">
            <v>Szekrény</v>
          </cell>
          <cell r="J1066" t="str">
            <v>Falra szerelhető</v>
          </cell>
          <cell r="K1066"/>
          <cell r="L1066">
            <v>45.11</v>
          </cell>
          <cell r="M1066">
            <v>0.34751780640482344</v>
          </cell>
          <cell r="N1066" t="str">
            <v>PL</v>
          </cell>
          <cell r="O1066"/>
          <cell r="P1066"/>
          <cell r="Q1066"/>
          <cell r="R1066">
            <v>35535</v>
          </cell>
        </row>
        <row r="1067">
          <cell r="A1067">
            <v>1136223</v>
          </cell>
          <cell r="B1067" t="str">
            <v>Uponor Vario osztószekrény hátlap 450x730mm</v>
          </cell>
          <cell r="C1067">
            <v>9588.8413671926155</v>
          </cell>
          <cell r="D1067" t="str">
            <v>db</v>
          </cell>
          <cell r="E1067"/>
          <cell r="F1067">
            <v>1</v>
          </cell>
          <cell r="G1067">
            <v>1</v>
          </cell>
          <cell r="H1067" t="str">
            <v>Osztó-Gyűjtő</v>
          </cell>
          <cell r="I1067" t="str">
            <v>Szekrény</v>
          </cell>
          <cell r="J1067" t="str">
            <v>Hátlap</v>
          </cell>
          <cell r="K1067"/>
          <cell r="L1067">
            <v>13.39</v>
          </cell>
          <cell r="M1067">
            <v>0.28226090968302209</v>
          </cell>
          <cell r="N1067" t="str">
            <v>PL</v>
          </cell>
          <cell r="O1067"/>
          <cell r="P1067"/>
          <cell r="Q1067"/>
          <cell r="R1067">
            <v>9588.8413671926155</v>
          </cell>
        </row>
        <row r="1068">
          <cell r="A1068">
            <v>1136224</v>
          </cell>
          <cell r="B1068" t="str">
            <v>Uponor Vario osztószekrény hátlap 600x730mm</v>
          </cell>
          <cell r="C1068">
            <v>10677.343150473629</v>
          </cell>
          <cell r="D1068" t="str">
            <v>db</v>
          </cell>
          <cell r="E1068"/>
          <cell r="F1068">
            <v>1</v>
          </cell>
          <cell r="G1068">
            <v>1</v>
          </cell>
          <cell r="H1068" t="str">
            <v>Osztó-Gyűjtő</v>
          </cell>
          <cell r="I1068" t="str">
            <v>Szekrény</v>
          </cell>
          <cell r="J1068" t="str">
            <v>Hátlap</v>
          </cell>
          <cell r="K1068"/>
          <cell r="L1068">
            <v>14.91</v>
          </cell>
          <cell r="M1068">
            <v>0.2822609096830222</v>
          </cell>
          <cell r="N1068" t="str">
            <v>PL</v>
          </cell>
          <cell r="O1068"/>
          <cell r="P1068"/>
          <cell r="Q1068"/>
          <cell r="R1068">
            <v>10677.343150473629</v>
          </cell>
        </row>
        <row r="1069">
          <cell r="A1069">
            <v>1136225</v>
          </cell>
          <cell r="B1069" t="str">
            <v>Uponor Vario osztószekrény hátlap 750x730mm</v>
          </cell>
          <cell r="C1069">
            <v>16771.520897658778</v>
          </cell>
          <cell r="D1069" t="str">
            <v>db</v>
          </cell>
          <cell r="E1069"/>
          <cell r="F1069">
            <v>1</v>
          </cell>
          <cell r="G1069">
            <v>1</v>
          </cell>
          <cell r="H1069" t="str">
            <v>Osztó-Gyűjtő</v>
          </cell>
          <cell r="I1069" t="str">
            <v>Szekrény</v>
          </cell>
          <cell r="J1069" t="str">
            <v>Hátlap</v>
          </cell>
          <cell r="K1069"/>
          <cell r="L1069">
            <v>23.42</v>
          </cell>
          <cell r="M1069">
            <v>0.28226090968302231</v>
          </cell>
          <cell r="N1069" t="str">
            <v>PL</v>
          </cell>
          <cell r="O1069"/>
          <cell r="P1069"/>
          <cell r="Q1069"/>
          <cell r="R1069">
            <v>16771.520897658778</v>
          </cell>
        </row>
        <row r="1070">
          <cell r="A1070">
            <v>1136226</v>
          </cell>
          <cell r="B1070" t="str">
            <v>Uponor Vario osztószekrény hátlap 900x730mm</v>
          </cell>
          <cell r="C1070">
            <v>16298.881965444652</v>
          </cell>
          <cell r="D1070" t="str">
            <v>db</v>
          </cell>
          <cell r="E1070"/>
          <cell r="F1070">
            <v>1</v>
          </cell>
          <cell r="G1070">
            <v>1</v>
          </cell>
          <cell r="H1070" t="str">
            <v>Osztó-Gyűjtő</v>
          </cell>
          <cell r="I1070" t="str">
            <v>Szekrény</v>
          </cell>
          <cell r="J1070" t="str">
            <v>Hátlap</v>
          </cell>
          <cell r="K1070"/>
          <cell r="L1070">
            <v>22.76</v>
          </cell>
          <cell r="M1070">
            <v>0.28226090968302209</v>
          </cell>
          <cell r="N1070" t="str">
            <v>PL</v>
          </cell>
          <cell r="O1070"/>
          <cell r="P1070"/>
          <cell r="Q1070"/>
          <cell r="R1070">
            <v>16298.881965444652</v>
          </cell>
        </row>
        <row r="1071">
          <cell r="A1071">
            <v>1136227</v>
          </cell>
          <cell r="B1071" t="str">
            <v>Uponor Vario osztószekrény hátlap 1050x730mm</v>
          </cell>
          <cell r="C1071">
            <v>17788.41072151341</v>
          </cell>
          <cell r="D1071" t="str">
            <v>db</v>
          </cell>
          <cell r="E1071"/>
          <cell r="F1071">
            <v>1</v>
          </cell>
          <cell r="G1071">
            <v>1</v>
          </cell>
          <cell r="H1071" t="str">
            <v>Osztó-Gyűjtő</v>
          </cell>
          <cell r="I1071" t="str">
            <v>Szekrény</v>
          </cell>
          <cell r="J1071" t="str">
            <v>Hátlap</v>
          </cell>
          <cell r="K1071"/>
          <cell r="L1071">
            <v>24.84</v>
          </cell>
          <cell r="M1071">
            <v>0.28226090968302209</v>
          </cell>
          <cell r="N1071" t="str">
            <v>PL</v>
          </cell>
          <cell r="O1071"/>
          <cell r="P1071"/>
          <cell r="Q1071"/>
          <cell r="R1071">
            <v>17788.41072151341</v>
          </cell>
        </row>
        <row r="1072">
          <cell r="A1072">
            <v>1136228</v>
          </cell>
          <cell r="B1072" t="str">
            <v>Uponor Vario osztószekrény hátlap 1200x730mm</v>
          </cell>
          <cell r="C1072">
            <v>18253.888457784895</v>
          </cell>
          <cell r="D1072" t="str">
            <v>db</v>
          </cell>
          <cell r="E1072"/>
          <cell r="F1072">
            <v>1</v>
          </cell>
          <cell r="G1072">
            <v>1</v>
          </cell>
          <cell r="H1072" t="str">
            <v>Osztó-Gyűjtő</v>
          </cell>
          <cell r="I1072" t="str">
            <v>Szekrény</v>
          </cell>
          <cell r="J1072" t="str">
            <v>Hátlap</v>
          </cell>
          <cell r="K1072"/>
          <cell r="L1072">
            <v>25.49</v>
          </cell>
          <cell r="M1072">
            <v>0.28226090968302209</v>
          </cell>
          <cell r="N1072" t="str">
            <v>PL</v>
          </cell>
          <cell r="O1072"/>
          <cell r="P1072"/>
          <cell r="Q1072"/>
          <cell r="R1072">
            <v>18253.888457784895</v>
          </cell>
        </row>
        <row r="1073">
          <cell r="A1073">
            <v>1136229</v>
          </cell>
          <cell r="B1073" t="str">
            <v>Uponor Vario osztószekrény hátlap 1350x730mm</v>
          </cell>
          <cell r="C1073">
            <v>19743.417213853652</v>
          </cell>
          <cell r="D1073" t="str">
            <v>db</v>
          </cell>
          <cell r="E1073"/>
          <cell r="F1073">
            <v>1</v>
          </cell>
          <cell r="G1073">
            <v>1</v>
          </cell>
          <cell r="H1073" t="str">
            <v>Osztó-Gyűjtő</v>
          </cell>
          <cell r="I1073" t="str">
            <v>Szekrény</v>
          </cell>
          <cell r="J1073" t="str">
            <v>Hátlap</v>
          </cell>
          <cell r="K1073"/>
          <cell r="L1073">
            <v>27.57</v>
          </cell>
          <cell r="M1073">
            <v>0.28226090968302209</v>
          </cell>
          <cell r="N1073" t="str">
            <v>PL</v>
          </cell>
          <cell r="O1073"/>
          <cell r="P1073"/>
          <cell r="Q1073"/>
          <cell r="R1073">
            <v>19743.417213853652</v>
          </cell>
        </row>
        <row r="1074">
          <cell r="A1074">
            <v>1136230</v>
          </cell>
          <cell r="B1074" t="str">
            <v>Uponor Vario osztószekrény hátlap 1550x730mm</v>
          </cell>
          <cell r="C1074">
            <v>21619.65055082487</v>
          </cell>
          <cell r="D1074" t="str">
            <v>db</v>
          </cell>
          <cell r="E1074"/>
          <cell r="F1074">
            <v>1</v>
          </cell>
          <cell r="G1074">
            <v>1</v>
          </cell>
          <cell r="H1074" t="str">
            <v>Osztó-Gyűjtő</v>
          </cell>
          <cell r="I1074" t="str">
            <v>Szekrény</v>
          </cell>
          <cell r="J1074" t="str">
            <v>Hátlap</v>
          </cell>
          <cell r="K1074"/>
          <cell r="L1074">
            <v>30.19</v>
          </cell>
          <cell r="M1074">
            <v>0.28226090968302209</v>
          </cell>
          <cell r="N1074" t="str">
            <v>PL</v>
          </cell>
          <cell r="O1074"/>
          <cell r="P1074"/>
          <cell r="Q1074"/>
          <cell r="R1074">
            <v>21619.65055082487</v>
          </cell>
        </row>
        <row r="1075">
          <cell r="A1075">
            <v>1121509</v>
          </cell>
          <cell r="B1075" t="str">
            <v>Uponor Vario C osztószekrény 535x649x110mm süllyesztett</v>
          </cell>
          <cell r="C1075">
            <v>27324</v>
          </cell>
          <cell r="D1075" t="str">
            <v>db</v>
          </cell>
          <cell r="E1075"/>
          <cell r="F1075">
            <v>1</v>
          </cell>
          <cell r="G1075">
            <v>1</v>
          </cell>
          <cell r="H1075" t="str">
            <v>Osztó-Gyűjtő</v>
          </cell>
          <cell r="I1075" t="str">
            <v>Szekrény</v>
          </cell>
          <cell r="J1075" t="str">
            <v>Süllyesztett</v>
          </cell>
          <cell r="K1075"/>
          <cell r="L1075">
            <v>29.08</v>
          </cell>
          <cell r="M1075">
            <v>0.45298116233717778</v>
          </cell>
          <cell r="N1075" t="str">
            <v>PL</v>
          </cell>
          <cell r="O1075">
            <v>0</v>
          </cell>
          <cell r="P1075" t="str">
            <v>9-3521-435-20-35-01</v>
          </cell>
          <cell r="Q1075"/>
          <cell r="R1075">
            <v>27324</v>
          </cell>
        </row>
        <row r="1076">
          <cell r="A1076">
            <v>1121510</v>
          </cell>
          <cell r="B1076" t="str">
            <v>Uponor Vario C osztószekrény 680x649x110mm süllyesztett</v>
          </cell>
          <cell r="C1076">
            <v>33205</v>
          </cell>
          <cell r="D1076" t="str">
            <v>db</v>
          </cell>
          <cell r="E1076"/>
          <cell r="F1076">
            <v>1</v>
          </cell>
          <cell r="G1076">
            <v>1</v>
          </cell>
          <cell r="H1076" t="str">
            <v>Osztó-Gyűjtő</v>
          </cell>
          <cell r="I1076" t="str">
            <v>Szekrény</v>
          </cell>
          <cell r="J1076" t="str">
            <v>Süllyesztett</v>
          </cell>
          <cell r="K1076"/>
          <cell r="L1076">
            <v>34.880000000000003</v>
          </cell>
          <cell r="M1076">
            <v>0.4600853042632006</v>
          </cell>
          <cell r="N1076" t="str">
            <v>PL</v>
          </cell>
          <cell r="O1076">
            <v>0</v>
          </cell>
          <cell r="P1076" t="str">
            <v>9-3521-635-20-35-01</v>
          </cell>
          <cell r="Q1076"/>
          <cell r="R1076">
            <v>33205</v>
          </cell>
        </row>
        <row r="1077">
          <cell r="A1077">
            <v>1121511</v>
          </cell>
          <cell r="B1077" t="str">
            <v>Uponor Vario C osztószekrény 835x649x110mm süllyesztett</v>
          </cell>
          <cell r="C1077">
            <v>39589</v>
          </cell>
          <cell r="D1077" t="str">
            <v>db</v>
          </cell>
          <cell r="E1077"/>
          <cell r="F1077">
            <v>1</v>
          </cell>
          <cell r="G1077">
            <v>1</v>
          </cell>
          <cell r="H1077" t="str">
            <v>Osztó-Gyűjtő</v>
          </cell>
          <cell r="I1077" t="str">
            <v>Szekrény</v>
          </cell>
          <cell r="J1077" t="str">
            <v>Süllyesztett</v>
          </cell>
          <cell r="K1077"/>
          <cell r="L1077">
            <v>41.06</v>
          </cell>
          <cell r="M1077">
            <v>0.46691486793005577</v>
          </cell>
          <cell r="N1077" t="str">
            <v>PL</v>
          </cell>
          <cell r="O1077">
            <v>0</v>
          </cell>
          <cell r="P1077" t="str">
            <v>9-3521-735-20-35-01</v>
          </cell>
          <cell r="Q1077"/>
          <cell r="R1077">
            <v>39589</v>
          </cell>
        </row>
        <row r="1078">
          <cell r="A1078">
            <v>1121512</v>
          </cell>
          <cell r="B1078" t="str">
            <v>Uponor Vario C osztószekrény 1035x649x110mm süllyesztett</v>
          </cell>
          <cell r="C1078">
            <v>48434</v>
          </cell>
          <cell r="D1078" t="str">
            <v>db</v>
          </cell>
          <cell r="E1078"/>
          <cell r="F1078">
            <v>1</v>
          </cell>
          <cell r="G1078">
            <v>1</v>
          </cell>
          <cell r="H1078" t="str">
            <v>Osztó-Gyűjtő</v>
          </cell>
          <cell r="I1078" t="str">
            <v>Szekrény</v>
          </cell>
          <cell r="J1078" t="str">
            <v>Süllyesztett</v>
          </cell>
          <cell r="K1078"/>
          <cell r="L1078">
            <v>43.39</v>
          </cell>
          <cell r="M1078">
            <v>0.53954046610985951</v>
          </cell>
          <cell r="N1078" t="str">
            <v>PL</v>
          </cell>
          <cell r="O1078">
            <v>0</v>
          </cell>
          <cell r="P1078" t="str">
            <v>9-3521-935-20-35-01</v>
          </cell>
          <cell r="Q1078"/>
          <cell r="R1078">
            <v>48434</v>
          </cell>
        </row>
        <row r="1079">
          <cell r="A1079">
            <v>1121513</v>
          </cell>
          <cell r="B1079" t="str">
            <v>Uponor Vario C osztószekrény 1135x649x110mm süllyesztett</v>
          </cell>
          <cell r="C1079">
            <v>52438</v>
          </cell>
          <cell r="D1079" t="str">
            <v>db</v>
          </cell>
          <cell r="E1079"/>
          <cell r="F1079">
            <v>1</v>
          </cell>
          <cell r="G1079">
            <v>1</v>
          </cell>
          <cell r="H1079" t="str">
            <v>Osztó-Gyűjtő</v>
          </cell>
          <cell r="I1079" t="str">
            <v>Szekrény</v>
          </cell>
          <cell r="J1079" t="str">
            <v>Süllyesztett</v>
          </cell>
          <cell r="K1079"/>
          <cell r="L1079">
            <v>44.51</v>
          </cell>
          <cell r="M1079">
            <v>0.56372168019913893</v>
          </cell>
          <cell r="N1079" t="str">
            <v>PL</v>
          </cell>
          <cell r="O1079">
            <v>0</v>
          </cell>
          <cell r="P1079" t="str">
            <v>9-3521-135-20-35-01</v>
          </cell>
          <cell r="Q1079"/>
          <cell r="R1079">
            <v>52438</v>
          </cell>
        </row>
        <row r="1080">
          <cell r="A1080">
            <v>1093555</v>
          </cell>
          <cell r="B1080" t="str">
            <v>Uponor Vario osztószekrény tartósín</v>
          </cell>
          <cell r="C1080">
            <v>4371</v>
          </cell>
          <cell r="D1080" t="str">
            <v>db</v>
          </cell>
          <cell r="E1080"/>
          <cell r="F1080">
            <v>1</v>
          </cell>
          <cell r="G1080">
            <v>1</v>
          </cell>
          <cell r="H1080" t="str">
            <v>Osztó-Gyűjtő</v>
          </cell>
          <cell r="I1080" t="str">
            <v>Szekrény</v>
          </cell>
          <cell r="J1080" t="str">
            <v>Pótalkatrész</v>
          </cell>
          <cell r="K1080"/>
          <cell r="L1080">
            <v>4.24</v>
          </cell>
          <cell r="M1080">
            <v>0.50141729790548095</v>
          </cell>
          <cell r="N1080" t="str">
            <v>PL</v>
          </cell>
          <cell r="O1080" t="e">
            <v>#N/A</v>
          </cell>
          <cell r="P1080"/>
          <cell r="Q1080"/>
          <cell r="R1080">
            <v>4371</v>
          </cell>
        </row>
        <row r="1081">
          <cell r="A1081">
            <v>1093554</v>
          </cell>
          <cell r="B1081" t="str">
            <v>Uponor Vario osztószekrény, pótkulcs</v>
          </cell>
          <cell r="C1081">
            <v>13347</v>
          </cell>
          <cell r="D1081" t="str">
            <v>db</v>
          </cell>
          <cell r="E1081"/>
          <cell r="F1081">
            <v>1</v>
          </cell>
          <cell r="G1081">
            <v>1</v>
          </cell>
          <cell r="H1081" t="str">
            <v>Osztó-Gyűjtő</v>
          </cell>
          <cell r="I1081" t="str">
            <v>Szekrény</v>
          </cell>
          <cell r="J1081" t="str">
            <v>Pótalkatrész</v>
          </cell>
          <cell r="K1081"/>
          <cell r="L1081">
            <v>8.18</v>
          </cell>
          <cell r="M1081">
            <v>0.68499184282110126</v>
          </cell>
          <cell r="N1081" t="str">
            <v>MTO</v>
          </cell>
          <cell r="O1081">
            <v>-19.855960045991999</v>
          </cell>
          <cell r="P1081"/>
          <cell r="Q1081"/>
          <cell r="R1081">
            <v>13347</v>
          </cell>
        </row>
        <row r="1082">
          <cell r="A1082">
            <v>1005675</v>
          </cell>
          <cell r="B1082" t="str">
            <v>Uponor Fluvia Y csatlakozó szett 2x3/4" Eurokónusz (nadrágidom)</v>
          </cell>
          <cell r="C1082">
            <v>22317</v>
          </cell>
          <cell r="D1082" t="str">
            <v>db</v>
          </cell>
          <cell r="E1082" t="str">
            <v/>
          </cell>
          <cell r="F1082">
            <v>1</v>
          </cell>
          <cell r="G1082">
            <v>1</v>
          </cell>
          <cell r="H1082" t="str">
            <v>Szabályzás</v>
          </cell>
          <cell r="I1082" t="str">
            <v>Tartozék</v>
          </cell>
          <cell r="J1082"/>
          <cell r="K1082"/>
          <cell r="L1082">
            <v>11.87</v>
          </cell>
          <cell r="M1082">
            <v>0.72661979655230935</v>
          </cell>
          <cell r="N1082" t="str">
            <v>NA</v>
          </cell>
          <cell r="O1082">
            <v>0</v>
          </cell>
          <cell r="P1082"/>
          <cell r="Q1082"/>
          <cell r="R1082">
            <v>22317</v>
          </cell>
        </row>
        <row r="1083">
          <cell r="A1083">
            <v>1078304</v>
          </cell>
          <cell r="B1083" t="str">
            <v>Uponor Fluvia T bekeverő egység Push-23-B-W</v>
          </cell>
          <cell r="C1083">
            <v>171031</v>
          </cell>
          <cell r="D1083" t="str">
            <v>db</v>
          </cell>
          <cell r="E1083" t="str">
            <v/>
          </cell>
          <cell r="F1083">
            <v>1</v>
          </cell>
          <cell r="G1083">
            <v>1</v>
          </cell>
          <cell r="H1083" t="str">
            <v>Szabályzás</v>
          </cell>
          <cell r="I1083" t="str">
            <v>Bekeverő egység</v>
          </cell>
          <cell r="J1083"/>
          <cell r="K1083" t="str">
            <v>Fluvia</v>
          </cell>
          <cell r="L1083">
            <v>156.33000000000001</v>
          </cell>
          <cell r="M1083">
            <v>0.53019282003110257</v>
          </cell>
          <cell r="N1083" t="str">
            <v>PL</v>
          </cell>
          <cell r="O1083">
            <v>19736.253968158089</v>
          </cell>
          <cell r="P1083"/>
          <cell r="Q1083"/>
          <cell r="R1083">
            <v>171031</v>
          </cell>
        </row>
        <row r="1084">
          <cell r="A1084">
            <v>1085008</v>
          </cell>
          <cell r="B1084" t="str">
            <v>Uponor Fluvia Move bekevető egység Push-23-A-AC</v>
          </cell>
          <cell r="C1084">
            <v>349516</v>
          </cell>
          <cell r="D1084" t="str">
            <v>db</v>
          </cell>
          <cell r="E1084"/>
          <cell r="F1084">
            <v>1</v>
          </cell>
          <cell r="G1084">
            <v>1</v>
          </cell>
          <cell r="H1084" t="str">
            <v>Szabályzás</v>
          </cell>
          <cell r="I1084" t="str">
            <v>Bekeverő egység</v>
          </cell>
          <cell r="J1084"/>
          <cell r="K1084" t="str">
            <v>Fluvia</v>
          </cell>
          <cell r="L1084">
            <v>311.49</v>
          </cell>
          <cell r="M1084">
            <v>0.54193279056200216</v>
          </cell>
          <cell r="N1084" t="str">
            <v>PL</v>
          </cell>
          <cell r="O1084">
            <v>4342.2555073083404</v>
          </cell>
          <cell r="P1084"/>
          <cell r="Q1084"/>
          <cell r="R1084">
            <v>349516</v>
          </cell>
        </row>
        <row r="1085">
          <cell r="A1085">
            <v>1063461</v>
          </cell>
          <cell r="B1085" t="str">
            <v>Uponor termosztatikus szelepfej Push-23 bekeverőegységekhez</v>
          </cell>
          <cell r="C1085">
            <v>55607</v>
          </cell>
          <cell r="D1085" t="str">
            <v>db</v>
          </cell>
          <cell r="E1085"/>
          <cell r="F1085">
            <v>1</v>
          </cell>
          <cell r="G1085">
            <v>1</v>
          </cell>
          <cell r="H1085" t="str">
            <v>Szabályzás</v>
          </cell>
          <cell r="I1085" t="str">
            <v>Bekeverő egység</v>
          </cell>
          <cell r="J1085"/>
          <cell r="K1085" t="str">
            <v>Fluvia</v>
          </cell>
          <cell r="L1085">
            <v>43.38</v>
          </cell>
          <cell r="M1085">
            <v>0.59902966903135213</v>
          </cell>
          <cell r="N1085" t="str">
            <v>MTO</v>
          </cell>
          <cell r="O1085">
            <v>0</v>
          </cell>
          <cell r="P1085"/>
          <cell r="Q1085"/>
          <cell r="R1085">
            <v>55607</v>
          </cell>
        </row>
        <row r="1086">
          <cell r="A1086">
            <v>1119445</v>
          </cell>
          <cell r="B1086" t="str">
            <v>Uponor CPG15CW szivattyú blokk kevert kör időj. függő vez.</v>
          </cell>
          <cell r="C1086">
            <v>421838</v>
          </cell>
          <cell r="D1086" t="str">
            <v>db</v>
          </cell>
          <cell r="E1086"/>
          <cell r="F1086">
            <v>1</v>
          </cell>
          <cell r="G1086">
            <v>1</v>
          </cell>
          <cell r="H1086" t="str">
            <v>Szabályzás</v>
          </cell>
          <cell r="I1086" t="str">
            <v>Bekeverő egység</v>
          </cell>
          <cell r="J1086"/>
          <cell r="K1086" t="str">
            <v>CPG</v>
          </cell>
          <cell r="L1086">
            <v>340.09</v>
          </cell>
          <cell r="M1086">
            <v>0.58561853668545605</v>
          </cell>
          <cell r="N1086" t="str">
            <v>MTO</v>
          </cell>
          <cell r="O1086">
            <v>0</v>
          </cell>
          <cell r="P1086"/>
          <cell r="Q1086"/>
          <cell r="R1086">
            <v>421838</v>
          </cell>
        </row>
        <row r="1087">
          <cell r="A1087">
            <v>1119448</v>
          </cell>
          <cell r="B1087" t="str">
            <v>Uponor CPG15DW szivattyú blokk direkt körre</v>
          </cell>
          <cell r="C1087">
            <v>285436</v>
          </cell>
          <cell r="D1087" t="str">
            <v>db</v>
          </cell>
          <cell r="E1087"/>
          <cell r="F1087">
            <v>1</v>
          </cell>
          <cell r="G1087">
            <v>1</v>
          </cell>
          <cell r="H1087" t="str">
            <v>Szabályzás</v>
          </cell>
          <cell r="I1087" t="str">
            <v>Bekeverő egység</v>
          </cell>
          <cell r="J1087"/>
          <cell r="K1087" t="str">
            <v>CPG</v>
          </cell>
          <cell r="L1087">
            <v>182.01</v>
          </cell>
          <cell r="M1087">
            <v>0.67225304926965701</v>
          </cell>
          <cell r="N1087" t="str">
            <v>MTO</v>
          </cell>
          <cell r="O1087">
            <v>0</v>
          </cell>
          <cell r="P1087"/>
          <cell r="Q1087"/>
          <cell r="R1087">
            <v>285436</v>
          </cell>
        </row>
        <row r="1088">
          <cell r="A1088">
            <v>1058340</v>
          </cell>
          <cell r="B1088" t="str">
            <v>Uponor Magna ipari osztó körkiegészítő 32</v>
          </cell>
          <cell r="C1088">
            <v>15171</v>
          </cell>
          <cell r="D1088" t="str">
            <v>db</v>
          </cell>
          <cell r="E1088"/>
          <cell r="F1088">
            <v>1</v>
          </cell>
          <cell r="G1088">
            <v>1</v>
          </cell>
          <cell r="H1088" t="str">
            <v>Osztó-Gyűjtő</v>
          </cell>
          <cell r="I1088" t="str">
            <v>Osztó test</v>
          </cell>
          <cell r="J1088" t="str">
            <v>Magna</v>
          </cell>
          <cell r="K1088" t="str">
            <v>Magna</v>
          </cell>
          <cell r="L1088">
            <v>16.14</v>
          </cell>
          <cell r="M1088">
            <v>0.453183666074642</v>
          </cell>
          <cell r="N1088"/>
          <cell r="O1088">
            <v>0</v>
          </cell>
          <cell r="P1088"/>
          <cell r="Q1088" t="str">
            <v>Frissen hozzáadva, IAT kell</v>
          </cell>
          <cell r="R1088">
            <v>15171</v>
          </cell>
        </row>
        <row r="1089">
          <cell r="A1089">
            <v>1058341</v>
          </cell>
          <cell r="B1089" t="str">
            <v>Uponor Magna ipari osztó 32-es bayonet csatlakozó</v>
          </cell>
          <cell r="C1089">
            <v>20499</v>
          </cell>
          <cell r="D1089" t="str">
            <v>pár</v>
          </cell>
          <cell r="E1089"/>
          <cell r="F1089">
            <v>1</v>
          </cell>
          <cell r="G1089">
            <v>1</v>
          </cell>
          <cell r="H1089" t="str">
            <v>Felületfűtés</v>
          </cell>
          <cell r="I1089" t="str">
            <v>Idom</v>
          </cell>
          <cell r="J1089" t="str">
            <v>Eurokónusz</v>
          </cell>
          <cell r="K1089" t="str">
            <v>Magna</v>
          </cell>
          <cell r="L1089">
            <v>21.82</v>
          </cell>
          <cell r="M1089">
            <v>0.4528905356121925</v>
          </cell>
          <cell r="N1089"/>
          <cell r="O1089">
            <v>0</v>
          </cell>
          <cell r="P1089"/>
          <cell r="Q1089" t="str">
            <v>Frissen hozzáadva, IAT kell</v>
          </cell>
          <cell r="R1089">
            <v>20499</v>
          </cell>
        </row>
        <row r="1090">
          <cell r="A1090">
            <v>1121532</v>
          </cell>
          <cell r="B1090" t="str">
            <v>Uponor Magna ipari osztó 1x3/4"</v>
          </cell>
          <cell r="C1090">
            <v>18425</v>
          </cell>
          <cell r="D1090" t="str">
            <v>db</v>
          </cell>
          <cell r="E1090"/>
          <cell r="F1090">
            <v>1</v>
          </cell>
          <cell r="G1090">
            <v>1</v>
          </cell>
          <cell r="H1090" t="str">
            <v>Osztó-Gyűjtő</v>
          </cell>
          <cell r="I1090" t="str">
            <v>Osztó test</v>
          </cell>
          <cell r="J1090" t="str">
            <v>Magna</v>
          </cell>
          <cell r="K1090" t="str">
            <v>Magna</v>
          </cell>
          <cell r="L1090">
            <v>19.61</v>
          </cell>
          <cell r="M1090">
            <v>0.45295600636607669</v>
          </cell>
          <cell r="N1090"/>
          <cell r="O1090">
            <v>0</v>
          </cell>
          <cell r="P1090"/>
          <cell r="Q1090"/>
          <cell r="R1090">
            <v>18425</v>
          </cell>
        </row>
        <row r="1091">
          <cell r="A1091">
            <v>1121533</v>
          </cell>
          <cell r="B1091" t="str">
            <v>Uponor Magna ipari osztó 2x3/4"</v>
          </cell>
          <cell r="C1091">
            <v>31911</v>
          </cell>
          <cell r="D1091" t="str">
            <v>db</v>
          </cell>
          <cell r="E1091"/>
          <cell r="F1091">
            <v>1</v>
          </cell>
          <cell r="G1091">
            <v>1</v>
          </cell>
          <cell r="H1091" t="str">
            <v>Osztó-Gyűjtő</v>
          </cell>
          <cell r="I1091" t="str">
            <v>Osztó test</v>
          </cell>
          <cell r="J1091" t="str">
            <v>Magna</v>
          </cell>
          <cell r="K1091" t="str">
            <v>Magna</v>
          </cell>
          <cell r="L1091">
            <v>33.96</v>
          </cell>
          <cell r="M1091">
            <v>0.4530099524337392</v>
          </cell>
          <cell r="N1091"/>
          <cell r="O1091">
            <v>0</v>
          </cell>
          <cell r="P1091"/>
          <cell r="Q1091"/>
          <cell r="R1091">
            <v>31911</v>
          </cell>
        </row>
        <row r="1092">
          <cell r="A1092">
            <v>1121534</v>
          </cell>
          <cell r="B1092" t="str">
            <v>Uponor Magna ipari osztó 3x3/4"</v>
          </cell>
          <cell r="C1092">
            <v>44985</v>
          </cell>
          <cell r="D1092" t="str">
            <v>db</v>
          </cell>
          <cell r="E1092"/>
          <cell r="F1092">
            <v>1</v>
          </cell>
          <cell r="G1092">
            <v>1</v>
          </cell>
          <cell r="H1092" t="str">
            <v>Osztó-Gyűjtő</v>
          </cell>
          <cell r="I1092" t="str">
            <v>Osztó test</v>
          </cell>
          <cell r="J1092" t="str">
            <v>Magna</v>
          </cell>
          <cell r="K1092" t="str">
            <v>Magna</v>
          </cell>
          <cell r="L1092">
            <v>47.86</v>
          </cell>
          <cell r="M1092">
            <v>0.45316396418131444</v>
          </cell>
          <cell r="N1092"/>
          <cell r="O1092">
            <v>0</v>
          </cell>
          <cell r="P1092"/>
          <cell r="Q1092"/>
          <cell r="R1092">
            <v>44985</v>
          </cell>
        </row>
        <row r="1093">
          <cell r="A1093">
            <v>1121535</v>
          </cell>
          <cell r="B1093" t="str">
            <v>Uponor Magna ipari osztó 1x25</v>
          </cell>
          <cell r="C1093">
            <v>19066</v>
          </cell>
          <cell r="D1093" t="str">
            <v>db</v>
          </cell>
          <cell r="E1093"/>
          <cell r="F1093">
            <v>1</v>
          </cell>
          <cell r="G1093">
            <v>1</v>
          </cell>
          <cell r="H1093" t="str">
            <v>Osztó-Gyűjtő</v>
          </cell>
          <cell r="I1093" t="str">
            <v>Osztó test</v>
          </cell>
          <cell r="J1093" t="str">
            <v>Magna</v>
          </cell>
          <cell r="K1093" t="str">
            <v>Magna</v>
          </cell>
          <cell r="L1093">
            <v>20.29</v>
          </cell>
          <cell r="M1093">
            <v>0.45301600962531785</v>
          </cell>
          <cell r="N1093"/>
          <cell r="O1093">
            <v>0</v>
          </cell>
          <cell r="P1093"/>
          <cell r="Q1093"/>
          <cell r="R1093">
            <v>19066</v>
          </cell>
        </row>
        <row r="1094">
          <cell r="A1094">
            <v>1121536</v>
          </cell>
          <cell r="B1094" t="str">
            <v>Uponor Magna ipari osztó 2x25</v>
          </cell>
          <cell r="C1094">
            <v>36237</v>
          </cell>
          <cell r="D1094" t="str">
            <v>db</v>
          </cell>
          <cell r="E1094"/>
          <cell r="F1094">
            <v>1</v>
          </cell>
          <cell r="G1094">
            <v>1</v>
          </cell>
          <cell r="H1094" t="str">
            <v>Osztó-Gyűjtő</v>
          </cell>
          <cell r="I1094" t="str">
            <v>Osztó test</v>
          </cell>
          <cell r="J1094" t="str">
            <v>Magna</v>
          </cell>
          <cell r="K1094" t="str">
            <v>Magna</v>
          </cell>
          <cell r="L1094">
            <v>38.56</v>
          </cell>
          <cell r="M1094">
            <v>0.45306345094366762</v>
          </cell>
          <cell r="N1094"/>
          <cell r="O1094">
            <v>0</v>
          </cell>
          <cell r="P1094"/>
          <cell r="Q1094"/>
          <cell r="R1094">
            <v>36237</v>
          </cell>
        </row>
        <row r="1095">
          <cell r="A1095">
            <v>1121537</v>
          </cell>
          <cell r="B1095" t="str">
            <v>Uponor Magna ipari osztó 3x25</v>
          </cell>
          <cell r="C1095">
            <v>53794</v>
          </cell>
          <cell r="D1095" t="str">
            <v>db</v>
          </cell>
          <cell r="E1095"/>
          <cell r="F1095">
            <v>1</v>
          </cell>
          <cell r="G1095">
            <v>1</v>
          </cell>
          <cell r="H1095" t="str">
            <v>Osztó-Gyűjtő</v>
          </cell>
          <cell r="I1095" t="str">
            <v>Osztó test</v>
          </cell>
          <cell r="J1095" t="str">
            <v>Magna</v>
          </cell>
          <cell r="K1095" t="str">
            <v>Magna</v>
          </cell>
          <cell r="L1095">
            <v>57.24</v>
          </cell>
          <cell r="M1095">
            <v>0.45308738192838549</v>
          </cell>
          <cell r="N1095"/>
          <cell r="O1095">
            <v>0</v>
          </cell>
          <cell r="P1095"/>
          <cell r="Q1095"/>
          <cell r="R1095">
            <v>53794</v>
          </cell>
        </row>
        <row r="1096">
          <cell r="A1096">
            <v>1045815</v>
          </cell>
          <cell r="B1096" t="str">
            <v>Uponor Magna ipari osztó-gyűjtő alapkészlet</v>
          </cell>
          <cell r="C1096">
            <v>51212</v>
          </cell>
          <cell r="D1096" t="str">
            <v>klt.</v>
          </cell>
          <cell r="E1096" t="str">
            <v/>
          </cell>
          <cell r="F1096">
            <v>1</v>
          </cell>
          <cell r="G1096">
            <v>1</v>
          </cell>
          <cell r="H1096" t="str">
            <v>Osztó-Gyűjtő</v>
          </cell>
          <cell r="I1096" t="str">
            <v>Tartozék</v>
          </cell>
          <cell r="J1096" t="str">
            <v>Magna</v>
          </cell>
          <cell r="K1096" t="str">
            <v>Magna</v>
          </cell>
          <cell r="L1096">
            <v>50.22</v>
          </cell>
          <cell r="M1096">
            <v>0.49596913901027173</v>
          </cell>
          <cell r="N1096" t="str">
            <v>PL</v>
          </cell>
          <cell r="O1096">
            <v>5244.4795457779746</v>
          </cell>
          <cell r="P1096"/>
          <cell r="Q1096"/>
          <cell r="R1096">
            <v>51212</v>
          </cell>
        </row>
        <row r="1097">
          <cell r="A1097">
            <v>1045816</v>
          </cell>
          <cell r="B1097" t="str">
            <v xml:space="preserve">Uponor Magna ipari osztó-gyűjtő tartó szett </v>
          </cell>
          <cell r="C1097">
            <v>6376</v>
          </cell>
          <cell r="D1097" t="str">
            <v>klt.</v>
          </cell>
          <cell r="E1097" t="str">
            <v/>
          </cell>
          <cell r="F1097">
            <v>1</v>
          </cell>
          <cell r="G1097">
            <v>1</v>
          </cell>
          <cell r="H1097" t="str">
            <v>Osztó-Gyűjtő</v>
          </cell>
          <cell r="I1097" t="str">
            <v>Tartozék</v>
          </cell>
          <cell r="J1097" t="str">
            <v>Magna</v>
          </cell>
          <cell r="K1097" t="str">
            <v>Magna</v>
          </cell>
          <cell r="L1097">
            <v>5.75</v>
          </cell>
          <cell r="M1097">
            <v>0.53647656832901269</v>
          </cell>
          <cell r="N1097" t="str">
            <v>PL</v>
          </cell>
          <cell r="O1097">
            <v>476.97921474479068</v>
          </cell>
          <cell r="P1097"/>
          <cell r="Q1097"/>
          <cell r="R1097">
            <v>6376</v>
          </cell>
        </row>
        <row r="1098">
          <cell r="A1098">
            <v>1060553</v>
          </cell>
          <cell r="B1098" t="str">
            <v>Uponor Magna osztószekrény falra szerelhető 1010x835x200mm, rendelésre</v>
          </cell>
          <cell r="C1098">
            <v>94818.641170341245</v>
          </cell>
          <cell r="D1098" t="str">
            <v>db</v>
          </cell>
          <cell r="E1098"/>
          <cell r="F1098">
            <v>1</v>
          </cell>
          <cell r="G1098">
            <v>1</v>
          </cell>
          <cell r="H1098" t="str">
            <v>Osztó-Gyűjtő</v>
          </cell>
          <cell r="I1098" t="str">
            <v>Szekrény</v>
          </cell>
          <cell r="J1098" t="str">
            <v>Falra szerelhető</v>
          </cell>
          <cell r="K1098" t="str">
            <v>Magna</v>
          </cell>
          <cell r="L1098">
            <v>104.32</v>
          </cell>
          <cell r="M1098">
            <v>0.43450859550783549</v>
          </cell>
          <cell r="N1098" t="str">
            <v>PL</v>
          </cell>
          <cell r="O1098"/>
          <cell r="P1098"/>
          <cell r="Q1098"/>
          <cell r="R1098">
            <v>94818.641170341245</v>
          </cell>
        </row>
        <row r="1099">
          <cell r="A1099">
            <v>1060554</v>
          </cell>
          <cell r="B1099" t="str">
            <v>Uponor Magna osztószekrény falra szerelhető 1910x835x200mm, rendelésre</v>
          </cell>
          <cell r="C1099">
            <v>124167.70101879141</v>
          </cell>
          <cell r="D1099" t="str">
            <v>db</v>
          </cell>
          <cell r="E1099"/>
          <cell r="F1099">
            <v>1</v>
          </cell>
          <cell r="G1099">
            <v>1</v>
          </cell>
          <cell r="H1099" t="str">
            <v>Osztó-Gyűjtő</v>
          </cell>
          <cell r="I1099" t="str">
            <v>Szekrény</v>
          </cell>
          <cell r="J1099" t="str">
            <v>Falra szerelhető</v>
          </cell>
          <cell r="K1099" t="str">
            <v>Magna</v>
          </cell>
          <cell r="L1099">
            <v>136.61000000000001</v>
          </cell>
          <cell r="M1099">
            <v>0.43450859550783549</v>
          </cell>
          <cell r="N1099" t="str">
            <v>PL</v>
          </cell>
          <cell r="O1099"/>
          <cell r="P1099"/>
          <cell r="Q1099"/>
          <cell r="R1099">
            <v>124167.70101879141</v>
          </cell>
        </row>
        <row r="1100">
          <cell r="A1100">
            <v>1060555</v>
          </cell>
          <cell r="B1100" t="str">
            <v>Uponor Magna osztószekrény falra szerelhető 2310x835x200mm, rendelésre</v>
          </cell>
          <cell r="C1100">
            <v>150044.68255751469</v>
          </cell>
          <cell r="D1100" t="str">
            <v>db</v>
          </cell>
          <cell r="E1100"/>
          <cell r="F1100">
            <v>1</v>
          </cell>
          <cell r="G1100">
            <v>1</v>
          </cell>
          <cell r="H1100" t="str">
            <v>Osztó-Gyűjtő</v>
          </cell>
          <cell r="I1100" t="str">
            <v>Szekrény</v>
          </cell>
          <cell r="J1100" t="str">
            <v>Falra szerelhető</v>
          </cell>
          <cell r="K1100" t="str">
            <v>Magna</v>
          </cell>
          <cell r="L1100">
            <v>165.08</v>
          </cell>
          <cell r="M1100">
            <v>0.4345085955078356</v>
          </cell>
          <cell r="N1100" t="str">
            <v>PL</v>
          </cell>
          <cell r="O1100"/>
          <cell r="P1100"/>
          <cell r="Q1100"/>
          <cell r="R1100">
            <v>150044.68255751469</v>
          </cell>
        </row>
        <row r="1101">
          <cell r="A1101">
            <v>1030134</v>
          </cell>
          <cell r="B1101" t="str">
            <v>Uponor Magna osztó-gyűjtő áramlásmérő</v>
          </cell>
          <cell r="C1101">
            <v>8196</v>
          </cell>
          <cell r="D1101" t="str">
            <v>klt.</v>
          </cell>
          <cell r="E1101" t="str">
            <v/>
          </cell>
          <cell r="F1101">
            <v>1</v>
          </cell>
          <cell r="G1101">
            <v>1</v>
          </cell>
          <cell r="H1101" t="str">
            <v>Osztó-Gyűjtő</v>
          </cell>
          <cell r="I1101" t="str">
            <v>Tartozék</v>
          </cell>
          <cell r="J1101" t="str">
            <v>Magna</v>
          </cell>
          <cell r="K1101" t="str">
            <v>Ipari padló</v>
          </cell>
          <cell r="L1101">
            <v>4.1100000000000003</v>
          </cell>
          <cell r="M1101">
            <v>0.74225394369737896</v>
          </cell>
          <cell r="N1101" t="str">
            <v>PL</v>
          </cell>
          <cell r="O1101">
            <v>4001.6268329259583</v>
          </cell>
          <cell r="P1101"/>
          <cell r="Q1101"/>
          <cell r="R1101">
            <v>8196</v>
          </cell>
        </row>
        <row r="1102">
          <cell r="A1102">
            <v>1030135</v>
          </cell>
          <cell r="B1102" t="str">
            <v>Uponor Magna golyóscsap szett km/bm 6/4"</v>
          </cell>
          <cell r="C1102">
            <v>58112</v>
          </cell>
          <cell r="D1102" t="str">
            <v>klt.</v>
          </cell>
          <cell r="E1102" t="str">
            <v/>
          </cell>
          <cell r="F1102">
            <v>1</v>
          </cell>
          <cell r="G1102">
            <v>1</v>
          </cell>
          <cell r="H1102" t="str">
            <v>Osztó-Gyűjtő</v>
          </cell>
          <cell r="I1102" t="str">
            <v>Tartozék</v>
          </cell>
          <cell r="J1102" t="str">
            <v>Magna</v>
          </cell>
          <cell r="K1102" t="str">
            <v>Ipari padló</v>
          </cell>
          <cell r="L1102">
            <v>30.6</v>
          </cell>
          <cell r="M1102">
            <v>0.72935016863918856</v>
          </cell>
          <cell r="N1102" t="str">
            <v>PL</v>
          </cell>
          <cell r="O1102">
            <v>2602.607475954886</v>
          </cell>
          <cell r="P1102"/>
          <cell r="Q1102"/>
          <cell r="R1102">
            <v>58112</v>
          </cell>
        </row>
        <row r="1103">
          <cell r="A1103">
            <v>1033672</v>
          </cell>
          <cell r="B1103" t="str">
            <v>Uponor Meltaway toldó 25x2,3 145mm</v>
          </cell>
          <cell r="C1103">
            <v>6719</v>
          </cell>
          <cell r="D1103" t="str">
            <v>db</v>
          </cell>
          <cell r="E1103" t="str">
            <v/>
          </cell>
          <cell r="F1103">
            <v>1</v>
          </cell>
          <cell r="G1103">
            <v>1</v>
          </cell>
          <cell r="H1103" t="str">
            <v>Felületfűtés</v>
          </cell>
          <cell r="I1103" t="str">
            <v>Idom</v>
          </cell>
          <cell r="J1103" t="str">
            <v>Toldó</v>
          </cell>
          <cell r="K1103"/>
          <cell r="L1103">
            <v>6.76</v>
          </cell>
          <cell r="M1103">
            <v>0.48287657438000497</v>
          </cell>
          <cell r="N1103" t="str">
            <v>PRO</v>
          </cell>
          <cell r="O1103">
            <v>531.75691557313598</v>
          </cell>
          <cell r="P1103"/>
          <cell r="Q1103"/>
          <cell r="R1103">
            <v>6719</v>
          </cell>
        </row>
        <row r="1104">
          <cell r="A1104">
            <v>1033678</v>
          </cell>
          <cell r="B1104" t="str">
            <v>Uponor Meltaway toldó 25x2,3 290mm</v>
          </cell>
          <cell r="C1104">
            <v>8551</v>
          </cell>
          <cell r="D1104" t="str">
            <v>db</v>
          </cell>
          <cell r="E1104" t="str">
            <v/>
          </cell>
          <cell r="F1104">
            <v>1</v>
          </cell>
          <cell r="G1104">
            <v>1</v>
          </cell>
          <cell r="H1104" t="str">
            <v>Felületfűtés</v>
          </cell>
          <cell r="I1104" t="str">
            <v>Idom</v>
          </cell>
          <cell r="J1104" t="str">
            <v>Toldó</v>
          </cell>
          <cell r="K1104"/>
          <cell r="L1104">
            <v>7.93</v>
          </cell>
          <cell r="M1104">
            <v>0.52334029735346843</v>
          </cell>
          <cell r="N1104" t="str">
            <v>PRO</v>
          </cell>
          <cell r="O1104">
            <v>0</v>
          </cell>
          <cell r="P1104"/>
          <cell r="Q1104"/>
          <cell r="R1104">
            <v>8551</v>
          </cell>
        </row>
        <row r="1105">
          <cell r="A1105">
            <v>1005286</v>
          </cell>
          <cell r="B1105" t="str">
            <v>Uponor Sport csőtartó, műanyag 2m, 0,29m, PA</v>
          </cell>
          <cell r="C1105">
            <v>3501</v>
          </cell>
          <cell r="D1105" t="str">
            <v>db</v>
          </cell>
          <cell r="E1105" t="str">
            <v/>
          </cell>
          <cell r="F1105">
            <v>1</v>
          </cell>
          <cell r="G1105">
            <v>1</v>
          </cell>
          <cell r="H1105" t="str">
            <v>Felületfűtés</v>
          </cell>
          <cell r="I1105" t="str">
            <v>Rögzítés</v>
          </cell>
          <cell r="J1105" t="str">
            <v>Sín</v>
          </cell>
          <cell r="K1105"/>
          <cell r="L1105">
            <v>1.28</v>
          </cell>
          <cell r="M1105">
            <v>0.81208129292610587</v>
          </cell>
          <cell r="N1105" t="str">
            <v>PRO</v>
          </cell>
          <cell r="O1105">
            <v>0</v>
          </cell>
          <cell r="P1105"/>
          <cell r="Q1105"/>
          <cell r="R1105">
            <v>3501</v>
          </cell>
        </row>
        <row r="1106">
          <cell r="A1106">
            <v>1005284</v>
          </cell>
          <cell r="B1106" t="str">
            <v>Uponor Sport dupla csőtartó, horg. Acél 2m, 0,97, Steel</v>
          </cell>
          <cell r="C1106">
            <v>11636</v>
          </cell>
          <cell r="D1106" t="str">
            <v>db</v>
          </cell>
          <cell r="E1106" t="str">
            <v/>
          </cell>
          <cell r="F1106">
            <v>1</v>
          </cell>
          <cell r="G1106">
            <v>1</v>
          </cell>
          <cell r="H1106" t="str">
            <v>Felületfűtés</v>
          </cell>
          <cell r="I1106" t="str">
            <v>Rögzítés</v>
          </cell>
          <cell r="J1106" t="str">
            <v>Sín</v>
          </cell>
          <cell r="K1106"/>
          <cell r="L1106">
            <v>6.9</v>
          </cell>
          <cell r="M1106">
            <v>0.69521223097275198</v>
          </cell>
          <cell r="N1106" t="str">
            <v>PRO</v>
          </cell>
          <cell r="O1106">
            <v>0</v>
          </cell>
          <cell r="P1106"/>
          <cell r="Q1106"/>
          <cell r="R1106">
            <v>11636</v>
          </cell>
        </row>
        <row r="1107">
          <cell r="A1107">
            <v>1018109</v>
          </cell>
          <cell r="B1107" t="str">
            <v>Uponor Ecoflex Thermo Single 25x2,3/140 PN6 200m</v>
          </cell>
          <cell r="C1107">
            <v>7470</v>
          </cell>
          <cell r="D1107" t="str">
            <v>m</v>
          </cell>
          <cell r="E1107" t="str">
            <v/>
          </cell>
          <cell r="F1107">
            <v>1</v>
          </cell>
          <cell r="G1107">
            <v>1</v>
          </cell>
          <cell r="H1107" t="str">
            <v>Ecoflex</v>
          </cell>
          <cell r="I1107" t="str">
            <v>Cső</v>
          </cell>
          <cell r="J1107" t="str">
            <v>Thermo</v>
          </cell>
          <cell r="K1107" t="str">
            <v>Thermo</v>
          </cell>
          <cell r="L1107">
            <v>6.81</v>
          </cell>
          <cell r="M1107">
            <v>0.53142548218902275</v>
          </cell>
          <cell r="N1107" t="str">
            <v>PL</v>
          </cell>
          <cell r="O1107">
            <v>324.279697016</v>
          </cell>
          <cell r="P1107"/>
          <cell r="Q1107"/>
          <cell r="R1107">
            <v>7470</v>
          </cell>
        </row>
        <row r="1108">
          <cell r="A1108">
            <v>1018110</v>
          </cell>
          <cell r="B1108" t="str">
            <v>Uponor Ecoflex Thermo Single 32x2,9/140 PN6 200m</v>
          </cell>
          <cell r="C1108">
            <v>9165</v>
          </cell>
          <cell r="D1108" t="str">
            <v>m</v>
          </cell>
          <cell r="E1108" t="str">
            <v/>
          </cell>
          <cell r="F1108">
            <v>1</v>
          </cell>
          <cell r="G1108">
            <v>1</v>
          </cell>
          <cell r="H1108" t="str">
            <v>Ecoflex</v>
          </cell>
          <cell r="I1108" t="str">
            <v>Cső</v>
          </cell>
          <cell r="J1108" t="str">
            <v>Thermo</v>
          </cell>
          <cell r="K1108" t="str">
            <v>Thermo</v>
          </cell>
          <cell r="L1108">
            <v>7.57</v>
          </cell>
          <cell r="M1108">
            <v>0.57546298004165164</v>
          </cell>
          <cell r="N1108" t="str">
            <v>PL</v>
          </cell>
          <cell r="O1108">
            <v>4502.6944184698441</v>
          </cell>
          <cell r="P1108"/>
          <cell r="Q1108"/>
          <cell r="R1108">
            <v>9165</v>
          </cell>
        </row>
        <row r="1109">
          <cell r="A1109">
            <v>1018111</v>
          </cell>
          <cell r="B1109" t="str">
            <v>Uponor Ecoflex Thermo Single 40x3,7/175 PN6 200m</v>
          </cell>
          <cell r="C1109">
            <v>11803</v>
          </cell>
          <cell r="D1109" t="str">
            <v>m</v>
          </cell>
          <cell r="E1109" t="str">
            <v/>
          </cell>
          <cell r="F1109">
            <v>1</v>
          </cell>
          <cell r="G1109">
            <v>1</v>
          </cell>
          <cell r="H1109" t="str">
            <v>Ecoflex</v>
          </cell>
          <cell r="I1109" t="str">
            <v>Cső</v>
          </cell>
          <cell r="J1109" t="str">
            <v>Thermo</v>
          </cell>
          <cell r="K1109" t="str">
            <v>Thermo</v>
          </cell>
          <cell r="L1109">
            <v>11.49</v>
          </cell>
          <cell r="M1109">
            <v>0.49964323219461326</v>
          </cell>
          <cell r="N1109" t="str">
            <v>PL</v>
          </cell>
          <cell r="O1109">
            <v>2909.0044125037302</v>
          </cell>
          <cell r="P1109"/>
          <cell r="Q1109"/>
          <cell r="R1109">
            <v>11803</v>
          </cell>
        </row>
        <row r="1110">
          <cell r="A1110">
            <v>1018112</v>
          </cell>
          <cell r="B1110" t="str">
            <v>Uponor Ecoflex Thermo Single 50x4,6/175 PN6 200m</v>
          </cell>
          <cell r="C1110">
            <v>13415</v>
          </cell>
          <cell r="D1110" t="str">
            <v>m</v>
          </cell>
          <cell r="E1110" t="str">
            <v/>
          </cell>
          <cell r="F1110">
            <v>1</v>
          </cell>
          <cell r="G1110">
            <v>1</v>
          </cell>
          <cell r="H1110" t="str">
            <v>Ecoflex</v>
          </cell>
          <cell r="I1110" t="str">
            <v>Cső</v>
          </cell>
          <cell r="J1110" t="str">
            <v>Thermo</v>
          </cell>
          <cell r="K1110" t="str">
            <v>Thermo</v>
          </cell>
          <cell r="L1110">
            <v>12.27</v>
          </cell>
          <cell r="M1110">
            <v>0.52988290638836066</v>
          </cell>
          <cell r="N1110" t="str">
            <v>PL</v>
          </cell>
          <cell r="O1110">
            <v>1843.672880321069</v>
          </cell>
          <cell r="P1110"/>
          <cell r="Q1110"/>
          <cell r="R1110">
            <v>13415</v>
          </cell>
        </row>
        <row r="1111">
          <cell r="A1111">
            <v>1018113</v>
          </cell>
          <cell r="B1111" t="str">
            <v>Uponor Ecoflex Thermo Single 63x5,8/175 PN6 200m</v>
          </cell>
          <cell r="C1111">
            <v>14732</v>
          </cell>
          <cell r="D1111" t="str">
            <v>m</v>
          </cell>
          <cell r="E1111" t="str">
            <v/>
          </cell>
          <cell r="F1111">
            <v>1</v>
          </cell>
          <cell r="G1111">
            <v>1</v>
          </cell>
          <cell r="H1111" t="str">
            <v>Ecoflex</v>
          </cell>
          <cell r="I1111" t="str">
            <v>Cső</v>
          </cell>
          <cell r="J1111" t="str">
            <v>Thermo</v>
          </cell>
          <cell r="K1111" t="str">
            <v>Thermo</v>
          </cell>
          <cell r="L1111">
            <v>14.26</v>
          </cell>
          <cell r="M1111">
            <v>0.50248065484463389</v>
          </cell>
          <cell r="N1111" t="str">
            <v>PL</v>
          </cell>
          <cell r="O1111">
            <v>21845.164403249535</v>
          </cell>
          <cell r="P1111"/>
          <cell r="Q1111"/>
          <cell r="R1111">
            <v>14732</v>
          </cell>
        </row>
        <row r="1112">
          <cell r="A1112">
            <v>1018114</v>
          </cell>
          <cell r="B1112" t="str">
            <v>Uponor Ecoflex Thermo Single 75x6,8/200 PN6 100m</v>
          </cell>
          <cell r="C1112">
            <v>23162</v>
          </cell>
          <cell r="D1112" t="str">
            <v>m</v>
          </cell>
          <cell r="E1112" t="str">
            <v/>
          </cell>
          <cell r="F1112">
            <v>1</v>
          </cell>
          <cell r="G1112">
            <v>1</v>
          </cell>
          <cell r="H1112" t="str">
            <v>Ecoflex</v>
          </cell>
          <cell r="I1112" t="str">
            <v>Cső</v>
          </cell>
          <cell r="J1112" t="str">
            <v>Thermo</v>
          </cell>
          <cell r="K1112" t="str">
            <v>Thermo</v>
          </cell>
          <cell r="L1112">
            <v>20.05</v>
          </cell>
          <cell r="M1112">
            <v>0.55507124280248377</v>
          </cell>
          <cell r="N1112" t="str">
            <v>PL</v>
          </cell>
          <cell r="O1112">
            <v>18086.972903765974</v>
          </cell>
          <cell r="P1112"/>
          <cell r="Q1112"/>
          <cell r="R1112">
            <v>23162</v>
          </cell>
        </row>
        <row r="1113">
          <cell r="A1113">
            <v>1018115</v>
          </cell>
          <cell r="B1113" t="str">
            <v>Uponor Ecoflex Thermo Single 90x8,2/200 PN6 100m</v>
          </cell>
          <cell r="C1113">
            <v>25025</v>
          </cell>
          <cell r="D1113" t="str">
            <v>m</v>
          </cell>
          <cell r="E1113" t="str">
            <v/>
          </cell>
          <cell r="F1113">
            <v>1</v>
          </cell>
          <cell r="G1113">
            <v>1</v>
          </cell>
          <cell r="H1113" t="str">
            <v>Ecoflex</v>
          </cell>
          <cell r="I1113" t="str">
            <v>Cső</v>
          </cell>
          <cell r="J1113" t="str">
            <v>Thermo</v>
          </cell>
          <cell r="K1113" t="str">
            <v>Thermo</v>
          </cell>
          <cell r="L1113">
            <v>20.87</v>
          </cell>
          <cell r="M1113">
            <v>0.57135227829579072</v>
          </cell>
          <cell r="N1113" t="str">
            <v>PL</v>
          </cell>
          <cell r="O1113">
            <v>23089.418175807259</v>
          </cell>
          <cell r="P1113"/>
          <cell r="Q1113"/>
          <cell r="R1113">
            <v>25025</v>
          </cell>
        </row>
        <row r="1114">
          <cell r="A1114">
            <v>1018116</v>
          </cell>
          <cell r="B1114" t="str">
            <v>Uponor Ecoflex Thermo Single 110x10,0/200 PN6 100m</v>
          </cell>
          <cell r="C1114">
            <v>26672</v>
          </cell>
          <cell r="D1114" t="str">
            <v>m</v>
          </cell>
          <cell r="E1114" t="str">
            <v/>
          </cell>
          <cell r="F1114">
            <v>1</v>
          </cell>
          <cell r="G1114">
            <v>1</v>
          </cell>
          <cell r="H1114" t="str">
            <v>Ecoflex</v>
          </cell>
          <cell r="I1114" t="str">
            <v>Cső</v>
          </cell>
          <cell r="J1114" t="str">
            <v>Thermo</v>
          </cell>
          <cell r="K1114" t="str">
            <v>Thermo</v>
          </cell>
          <cell r="L1114">
            <v>23.96</v>
          </cell>
          <cell r="M1114">
            <v>0.53827500200824319</v>
          </cell>
          <cell r="N1114" t="str">
            <v>PL</v>
          </cell>
          <cell r="O1114">
            <v>9081.9783413100013</v>
          </cell>
          <cell r="P1114"/>
          <cell r="Q1114"/>
          <cell r="R1114">
            <v>26672</v>
          </cell>
        </row>
        <row r="1115">
          <cell r="A1115">
            <v>1095714</v>
          </cell>
          <cell r="B1115" t="str">
            <v>Uponor Ecoflex VIP Thermo Single 40x3,7/140 PN6 200m</v>
          </cell>
          <cell r="C1115">
            <v>17299</v>
          </cell>
          <cell r="D1115" t="str">
            <v>m</v>
          </cell>
          <cell r="E1115" t="str">
            <v/>
          </cell>
          <cell r="F1115">
            <v>1</v>
          </cell>
          <cell r="G1115">
            <v>1</v>
          </cell>
          <cell r="H1115" t="str">
            <v>Ecoflex</v>
          </cell>
          <cell r="I1115" t="str">
            <v>Cső</v>
          </cell>
          <cell r="J1115" t="str">
            <v>Thermo VIP</v>
          </cell>
          <cell r="K1115" t="str">
            <v>Single</v>
          </cell>
          <cell r="L1115">
            <v>14.41</v>
          </cell>
          <cell r="M1115">
            <v>0.57185079792180959</v>
          </cell>
          <cell r="N1115" t="str">
            <v>PL</v>
          </cell>
          <cell r="O1115">
            <v>0</v>
          </cell>
          <cell r="P1115"/>
          <cell r="Q1115"/>
          <cell r="R1115">
            <v>17299</v>
          </cell>
        </row>
        <row r="1116">
          <cell r="A1116">
            <v>1095715</v>
          </cell>
          <cell r="B1116" t="str">
            <v>Uponor Ecoflex VIP Thermo Single 50x4,6/140 PN6 200m</v>
          </cell>
          <cell r="C1116">
            <v>18728</v>
          </cell>
          <cell r="D1116" t="str">
            <v>m</v>
          </cell>
          <cell r="E1116" t="str">
            <v/>
          </cell>
          <cell r="F1116">
            <v>1</v>
          </cell>
          <cell r="G1116">
            <v>1</v>
          </cell>
          <cell r="H1116" t="str">
            <v>Ecoflex</v>
          </cell>
          <cell r="I1116" t="str">
            <v>Cső</v>
          </cell>
          <cell r="J1116" t="str">
            <v>Thermo VIP</v>
          </cell>
          <cell r="K1116" t="str">
            <v>Single</v>
          </cell>
          <cell r="L1116">
            <v>16.2</v>
          </cell>
          <cell r="M1116">
            <v>0.55539353782836876</v>
          </cell>
          <cell r="N1116" t="str">
            <v>PL</v>
          </cell>
          <cell r="O1116">
            <v>0</v>
          </cell>
          <cell r="P1116"/>
          <cell r="Q1116"/>
          <cell r="R1116">
            <v>18728</v>
          </cell>
        </row>
        <row r="1117">
          <cell r="A1117">
            <v>1095716</v>
          </cell>
          <cell r="B1117" t="str">
            <v>Uponor Ecoflex VIP Thermo Single 63x5,8/140 PN6 200m</v>
          </cell>
          <cell r="C1117">
            <v>22137</v>
          </cell>
          <cell r="D1117" t="str">
            <v>m</v>
          </cell>
          <cell r="E1117" t="str">
            <v/>
          </cell>
          <cell r="F1117">
            <v>1</v>
          </cell>
          <cell r="G1117">
            <v>1</v>
          </cell>
          <cell r="H1117" t="str">
            <v>Ecoflex</v>
          </cell>
          <cell r="I1117" t="str">
            <v>Cső</v>
          </cell>
          <cell r="J1117" t="str">
            <v>Thermo VIP</v>
          </cell>
          <cell r="K1117" t="str">
            <v>Single</v>
          </cell>
          <cell r="L1117">
            <v>18.88</v>
          </cell>
          <cell r="M1117">
            <v>0.56163549470934959</v>
          </cell>
          <cell r="N1117" t="str">
            <v>PL</v>
          </cell>
          <cell r="O1117">
            <v>0</v>
          </cell>
          <cell r="P1117"/>
          <cell r="Q1117"/>
          <cell r="R1117">
            <v>22137</v>
          </cell>
        </row>
        <row r="1118">
          <cell r="A1118">
            <v>1095717</v>
          </cell>
          <cell r="B1118" t="str">
            <v>Uponor Ecoflex VIP Thermo Single 75x6,8/140 PN6 200m</v>
          </cell>
          <cell r="C1118">
            <v>24212</v>
          </cell>
          <cell r="D1118" t="str">
            <v>m</v>
          </cell>
          <cell r="E1118" t="str">
            <v/>
          </cell>
          <cell r="F1118">
            <v>1</v>
          </cell>
          <cell r="G1118">
            <v>1</v>
          </cell>
          <cell r="H1118" t="str">
            <v>Ecoflex</v>
          </cell>
          <cell r="I1118" t="str">
            <v>Cső</v>
          </cell>
          <cell r="J1118" t="str">
            <v>Thermo VIP</v>
          </cell>
          <cell r="K1118" t="str">
            <v>Single</v>
          </cell>
          <cell r="L1118">
            <v>22.01</v>
          </cell>
          <cell r="M1118">
            <v>0.53275836587422642</v>
          </cell>
          <cell r="N1118" t="str">
            <v>PL</v>
          </cell>
          <cell r="O1118">
            <v>0</v>
          </cell>
          <cell r="P1118"/>
          <cell r="Q1118"/>
          <cell r="R1118">
            <v>24212</v>
          </cell>
        </row>
        <row r="1119">
          <cell r="A1119">
            <v>1095718</v>
          </cell>
          <cell r="B1119" t="str">
            <v>Uponor Ecoflex VIP Thermo Single 90x8,2/175 PN6 150m</v>
          </cell>
          <cell r="C1119">
            <v>32288</v>
          </cell>
          <cell r="D1119" t="str">
            <v>m</v>
          </cell>
          <cell r="E1119" t="str">
            <v/>
          </cell>
          <cell r="F1119">
            <v>1</v>
          </cell>
          <cell r="G1119">
            <v>1</v>
          </cell>
          <cell r="H1119" t="str">
            <v>Ecoflex</v>
          </cell>
          <cell r="I1119" t="str">
            <v>Cső</v>
          </cell>
          <cell r="J1119" t="str">
            <v>Thermo VIP</v>
          </cell>
          <cell r="K1119" t="str">
            <v>Single</v>
          </cell>
          <cell r="L1119">
            <v>26.97</v>
          </cell>
          <cell r="M1119">
            <v>0.5706692859535174</v>
          </cell>
          <cell r="N1119" t="str">
            <v>PL</v>
          </cell>
          <cell r="O1119">
            <v>0</v>
          </cell>
          <cell r="P1119"/>
          <cell r="Q1119"/>
          <cell r="R1119">
            <v>32288</v>
          </cell>
        </row>
        <row r="1120">
          <cell r="A1120">
            <v>1095719</v>
          </cell>
          <cell r="B1120" t="str">
            <v>Uponor Ecoflex VIP Thermo Single 110x10,0/175 PN6 150m</v>
          </cell>
          <cell r="C1120">
            <v>37695</v>
          </cell>
          <cell r="D1120" t="str">
            <v>m</v>
          </cell>
          <cell r="E1120" t="str">
            <v/>
          </cell>
          <cell r="F1120">
            <v>1</v>
          </cell>
          <cell r="G1120">
            <v>1</v>
          </cell>
          <cell r="H1120" t="str">
            <v>Ecoflex</v>
          </cell>
          <cell r="I1120" t="str">
            <v>Cső</v>
          </cell>
          <cell r="J1120" t="str">
            <v>Thermo VIP</v>
          </cell>
          <cell r="K1120" t="str">
            <v>Single</v>
          </cell>
          <cell r="L1120">
            <v>30.07</v>
          </cell>
          <cell r="M1120">
            <v>0.58998302490562193</v>
          </cell>
          <cell r="N1120" t="str">
            <v>PL</v>
          </cell>
          <cell r="O1120">
            <v>0</v>
          </cell>
          <cell r="P1120"/>
          <cell r="Q1120"/>
          <cell r="R1120">
            <v>37695</v>
          </cell>
        </row>
        <row r="1121">
          <cell r="A1121">
            <v>1095720</v>
          </cell>
          <cell r="B1121" t="str">
            <v>Uponor Ecoflex VIP Thermo Single 125x11,4/200 PN6 120m</v>
          </cell>
          <cell r="C1121">
            <v>46292</v>
          </cell>
          <cell r="D1121" t="str">
            <v>m</v>
          </cell>
          <cell r="E1121" t="str">
            <v/>
          </cell>
          <cell r="F1121">
            <v>1</v>
          </cell>
          <cell r="G1121">
            <v>1</v>
          </cell>
          <cell r="H1121" t="str">
            <v>Ecoflex</v>
          </cell>
          <cell r="I1121" t="str">
            <v>Cső</v>
          </cell>
          <cell r="J1121" t="str">
            <v>Thermo VIP</v>
          </cell>
          <cell r="K1121" t="str">
            <v>Single</v>
          </cell>
          <cell r="L1121">
            <v>37.29</v>
          </cell>
          <cell r="M1121">
            <v>0.58596353138879131</v>
          </cell>
          <cell r="N1121" t="str">
            <v>PL</v>
          </cell>
          <cell r="O1121">
            <v>0</v>
          </cell>
          <cell r="P1121"/>
          <cell r="Q1121"/>
          <cell r="R1121">
            <v>46292</v>
          </cell>
        </row>
        <row r="1122">
          <cell r="A1122">
            <v>1121643</v>
          </cell>
          <cell r="B1122" t="str">
            <v>Uponor Ecoflex VIP Thermo Single 140x12,7/200 PN6 95m</v>
          </cell>
          <cell r="C1122">
            <v>58430</v>
          </cell>
          <cell r="D1122" t="str">
            <v>m</v>
          </cell>
          <cell r="E1122" t="str">
            <v/>
          </cell>
          <cell r="F1122">
            <v>1</v>
          </cell>
          <cell r="G1122">
            <v>1</v>
          </cell>
          <cell r="H1122" t="str">
            <v>Ecoflex</v>
          </cell>
          <cell r="I1122" t="str">
            <v>Cső</v>
          </cell>
          <cell r="J1122" t="str">
            <v>Thermo VIP</v>
          </cell>
          <cell r="K1122" t="str">
            <v>Single</v>
          </cell>
          <cell r="L1122">
            <v>20.51</v>
          </cell>
          <cell r="M1122">
            <v>0.81958114143016247</v>
          </cell>
          <cell r="N1122" t="str">
            <v>PL</v>
          </cell>
          <cell r="O1122" t="e">
            <v>#N/A</v>
          </cell>
          <cell r="P1122"/>
          <cell r="Q1122"/>
          <cell r="R1122">
            <v>58430</v>
          </cell>
        </row>
        <row r="1123">
          <cell r="A1123">
            <v>1121644</v>
          </cell>
          <cell r="B1123" t="str">
            <v>Uponor Ecoflex VIP Thermo Single 160x14,6/250 PN6 80m</v>
          </cell>
          <cell r="C1123">
            <v>64900</v>
          </cell>
          <cell r="D1123" t="str">
            <v>m</v>
          </cell>
          <cell r="E1123"/>
          <cell r="F1123">
            <v>1</v>
          </cell>
          <cell r="G1123">
            <v>1</v>
          </cell>
          <cell r="H1123" t="str">
            <v>Ecoflex</v>
          </cell>
          <cell r="I1123" t="str">
            <v>Cső</v>
          </cell>
          <cell r="J1123" t="str">
            <v>Thermo VIP</v>
          </cell>
          <cell r="K1123" t="str">
            <v>Single</v>
          </cell>
          <cell r="L1123">
            <v>58.94</v>
          </cell>
          <cell r="M1123">
            <v>0.53321424775052284</v>
          </cell>
          <cell r="N1123" t="str">
            <v>PL</v>
          </cell>
          <cell r="O1123"/>
          <cell r="P1123"/>
          <cell r="Q1123"/>
          <cell r="R1123">
            <v>64900</v>
          </cell>
        </row>
        <row r="1124">
          <cell r="A1124">
            <v>1118580</v>
          </cell>
          <cell r="B1124" t="str">
            <v>Uponor Ecoflex VIP Thermo Twin 2x25x2,3/140 PN6 200m</v>
          </cell>
          <cell r="C1124">
            <v>18565</v>
          </cell>
          <cell r="D1124" t="str">
            <v>m</v>
          </cell>
          <cell r="E1124"/>
          <cell r="F1124">
            <v>1</v>
          </cell>
          <cell r="G1124">
            <v>1</v>
          </cell>
          <cell r="H1124" t="str">
            <v>Ecoflex</v>
          </cell>
          <cell r="I1124" t="str">
            <v>Cső</v>
          </cell>
          <cell r="J1124" t="str">
            <v>Thermo VIP</v>
          </cell>
          <cell r="K1124" t="str">
            <v>Twin</v>
          </cell>
          <cell r="L1124">
            <v>16.149999999999999</v>
          </cell>
          <cell r="M1124">
            <v>0.55287420025623191</v>
          </cell>
          <cell r="N1124" t="str">
            <v>PL</v>
          </cell>
          <cell r="O1124">
            <v>0</v>
          </cell>
          <cell r="P1124"/>
          <cell r="Q1124"/>
          <cell r="R1124">
            <v>18565</v>
          </cell>
        </row>
        <row r="1125">
          <cell r="A1125">
            <v>1118581</v>
          </cell>
          <cell r="B1125" t="str">
            <v>Uponor Ecoflex VIP Thermo Twin 2x32x2,9/140 PN6 200m</v>
          </cell>
          <cell r="C1125">
            <v>20379</v>
          </cell>
          <cell r="D1125" t="str">
            <v>m</v>
          </cell>
          <cell r="E1125"/>
          <cell r="F1125">
            <v>1</v>
          </cell>
          <cell r="G1125">
            <v>1</v>
          </cell>
          <cell r="H1125" t="str">
            <v>Ecoflex</v>
          </cell>
          <cell r="I1125" t="str">
            <v>Cső</v>
          </cell>
          <cell r="J1125" t="str">
            <v>Thermo VIP</v>
          </cell>
          <cell r="K1125" t="str">
            <v>Twin</v>
          </cell>
          <cell r="L1125">
            <v>17.21</v>
          </cell>
          <cell r="M1125">
            <v>0.56593960842255053</v>
          </cell>
          <cell r="N1125" t="str">
            <v>PL</v>
          </cell>
          <cell r="O1125">
            <v>0</v>
          </cell>
          <cell r="P1125"/>
          <cell r="Q1125"/>
          <cell r="R1125">
            <v>20379</v>
          </cell>
        </row>
        <row r="1126">
          <cell r="A1126">
            <v>1118582</v>
          </cell>
          <cell r="B1126" t="str">
            <v>Uponor Ecoflex VIP Thermo Twin 2x40x3,7 /175 PN6 200m</v>
          </cell>
          <cell r="C1126">
            <v>26249</v>
          </cell>
          <cell r="D1126" t="str">
            <v>m</v>
          </cell>
          <cell r="E1126"/>
          <cell r="F1126">
            <v>1</v>
          </cell>
          <cell r="G1126">
            <v>1</v>
          </cell>
          <cell r="H1126" t="str">
            <v>Ecoflex</v>
          </cell>
          <cell r="I1126" t="str">
            <v>Cső</v>
          </cell>
          <cell r="J1126" t="str">
            <v>Thermo VIP</v>
          </cell>
          <cell r="K1126" t="str">
            <v>Twin</v>
          </cell>
          <cell r="L1126">
            <v>21.47</v>
          </cell>
          <cell r="M1126">
            <v>0.57959154819860226</v>
          </cell>
          <cell r="N1126" t="str">
            <v>PL</v>
          </cell>
          <cell r="O1126">
            <v>0</v>
          </cell>
          <cell r="P1126"/>
          <cell r="Q1126"/>
          <cell r="R1126">
            <v>26249</v>
          </cell>
        </row>
        <row r="1127">
          <cell r="A1127">
            <v>1118583</v>
          </cell>
          <cell r="B1127" t="str">
            <v>Uponor Ecoflex VIP Thermo Twin 2x50x4,6/175 PN6 200m</v>
          </cell>
          <cell r="C1127">
            <v>29368</v>
          </cell>
          <cell r="D1127" t="str">
            <v>m</v>
          </cell>
          <cell r="E1127"/>
          <cell r="F1127">
            <v>1</v>
          </cell>
          <cell r="G1127">
            <v>1</v>
          </cell>
          <cell r="H1127" t="str">
            <v>Ecoflex</v>
          </cell>
          <cell r="I1127" t="str">
            <v>Cső</v>
          </cell>
          <cell r="J1127" t="str">
            <v>Thermo VIP</v>
          </cell>
          <cell r="K1127" t="str">
            <v>Twin</v>
          </cell>
          <cell r="L1127">
            <v>24.56</v>
          </cell>
          <cell r="M1127">
            <v>0.57016067276889171</v>
          </cell>
          <cell r="N1127" t="str">
            <v>PL</v>
          </cell>
          <cell r="O1127">
            <v>0</v>
          </cell>
          <cell r="P1127"/>
          <cell r="Q1127"/>
          <cell r="R1127">
            <v>29368</v>
          </cell>
        </row>
        <row r="1128">
          <cell r="A1128">
            <v>1118584</v>
          </cell>
          <cell r="B1128" t="str">
            <v>Uponor Ecoflex VIP Thermo Twin 2x63x5,8/200 PN6 100m</v>
          </cell>
          <cell r="C1128">
            <v>38210</v>
          </cell>
          <cell r="D1128" t="str">
            <v>m</v>
          </cell>
          <cell r="E1128"/>
          <cell r="F1128">
            <v>1</v>
          </cell>
          <cell r="G1128">
            <v>1</v>
          </cell>
          <cell r="H1128" t="str">
            <v>Ecoflex</v>
          </cell>
          <cell r="I1128" t="str">
            <v>Cső</v>
          </cell>
          <cell r="J1128" t="str">
            <v>Thermo VIP</v>
          </cell>
          <cell r="K1128" t="str">
            <v>Twin</v>
          </cell>
          <cell r="L1128">
            <v>33.25</v>
          </cell>
          <cell r="M1128">
            <v>0.55273309030819318</v>
          </cell>
          <cell r="N1128" t="str">
            <v>PL</v>
          </cell>
          <cell r="O1128">
            <v>0</v>
          </cell>
          <cell r="P1128"/>
          <cell r="Q1128"/>
          <cell r="R1128">
            <v>38210</v>
          </cell>
        </row>
        <row r="1129">
          <cell r="A1129">
            <v>1118585</v>
          </cell>
          <cell r="B1129" t="str">
            <v>Uponor Ecoflex VIP Thermo Twin 2x75x6,8/250 PN6 100m</v>
          </cell>
          <cell r="C1129">
            <v>53412</v>
          </cell>
          <cell r="D1129" t="str">
            <v>m</v>
          </cell>
          <cell r="E1129"/>
          <cell r="F1129">
            <v>1</v>
          </cell>
          <cell r="G1129">
            <v>1</v>
          </cell>
          <cell r="H1129" t="str">
            <v>Ecoflex</v>
          </cell>
          <cell r="I1129" t="str">
            <v>Cső</v>
          </cell>
          <cell r="J1129" t="str">
            <v>Thermo VIP</v>
          </cell>
          <cell r="K1129" t="str">
            <v>Twin</v>
          </cell>
          <cell r="L1129">
            <v>49.77</v>
          </cell>
          <cell r="M1129">
            <v>0.5210601682910081</v>
          </cell>
          <cell r="N1129" t="str">
            <v>PL</v>
          </cell>
          <cell r="O1129">
            <v>0</v>
          </cell>
          <cell r="P1129"/>
          <cell r="Q1129"/>
          <cell r="R1129">
            <v>53412</v>
          </cell>
        </row>
        <row r="1130">
          <cell r="A1130">
            <v>1119047</v>
          </cell>
          <cell r="B1130" t="str">
            <v>Uponor Ecoflex VIP Aqua Single 40x5,5/140 PN10 100m</v>
          </cell>
          <cell r="C1130">
            <v>21154</v>
          </cell>
          <cell r="D1130" t="str">
            <v>m</v>
          </cell>
          <cell r="E1130"/>
          <cell r="F1130">
            <v>1</v>
          </cell>
          <cell r="G1130">
            <v>1</v>
          </cell>
          <cell r="H1130" t="str">
            <v>Ecoflex</v>
          </cell>
          <cell r="I1130" t="str">
            <v>Cső</v>
          </cell>
          <cell r="J1130" t="str">
            <v>Aqua VIP</v>
          </cell>
          <cell r="K1130" t="str">
            <v>Single</v>
          </cell>
          <cell r="L1130">
            <v>15.26</v>
          </cell>
          <cell r="M1130">
            <v>0.62922180112631487</v>
          </cell>
          <cell r="N1130" t="str">
            <v>PL</v>
          </cell>
          <cell r="O1130">
            <v>0</v>
          </cell>
          <cell r="P1130"/>
          <cell r="Q1130"/>
          <cell r="R1130">
            <v>21154</v>
          </cell>
        </row>
        <row r="1131">
          <cell r="A1131">
            <v>1119048</v>
          </cell>
          <cell r="B1131" t="str">
            <v>Uponor Ecoflex VIP Aqua Single 50x6,9/140 PN10 100m</v>
          </cell>
          <cell r="C1131">
            <v>23435</v>
          </cell>
          <cell r="D1131" t="str">
            <v>m</v>
          </cell>
          <cell r="E1131"/>
          <cell r="F1131">
            <v>1</v>
          </cell>
          <cell r="G1131">
            <v>1</v>
          </cell>
          <cell r="H1131" t="str">
            <v>Ecoflex</v>
          </cell>
          <cell r="I1131" t="str">
            <v>Cső</v>
          </cell>
          <cell r="J1131" t="str">
            <v>Aqua VIP</v>
          </cell>
          <cell r="K1131" t="str">
            <v>Single</v>
          </cell>
          <cell r="L1131">
            <v>18.170000000000002</v>
          </cell>
          <cell r="M1131">
            <v>0.60148733667351739</v>
          </cell>
          <cell r="N1131" t="str">
            <v>PL</v>
          </cell>
          <cell r="O1131">
            <v>0</v>
          </cell>
          <cell r="P1131"/>
          <cell r="Q1131"/>
          <cell r="R1131">
            <v>23435</v>
          </cell>
        </row>
        <row r="1132">
          <cell r="A1132">
            <v>1119049</v>
          </cell>
          <cell r="B1132" t="str">
            <v>Uponor Ecoflex VIP Aqua Single 63x8,6/140 PN10 100m</v>
          </cell>
          <cell r="C1132">
            <v>25741</v>
          </cell>
          <cell r="D1132" t="str">
            <v>m</v>
          </cell>
          <cell r="E1132"/>
          <cell r="F1132">
            <v>1</v>
          </cell>
          <cell r="G1132">
            <v>1</v>
          </cell>
          <cell r="H1132" t="str">
            <v>Ecoflex</v>
          </cell>
          <cell r="I1132" t="str">
            <v>Cső</v>
          </cell>
          <cell r="J1132" t="str">
            <v>Aqua VIP</v>
          </cell>
          <cell r="K1132" t="str">
            <v>Single</v>
          </cell>
          <cell r="L1132">
            <v>21.65</v>
          </cell>
          <cell r="M1132">
            <v>0.56770058987448024</v>
          </cell>
          <cell r="N1132" t="str">
            <v>PL</v>
          </cell>
          <cell r="O1132">
            <v>0</v>
          </cell>
          <cell r="P1132"/>
          <cell r="Q1132"/>
          <cell r="R1132">
            <v>25741</v>
          </cell>
        </row>
        <row r="1133">
          <cell r="A1133">
            <v>1119050</v>
          </cell>
          <cell r="B1133" t="str">
            <v>Uponor Ecoflex VIP Aqua Single 75x10,3/140 PN10 100m</v>
          </cell>
          <cell r="C1133">
            <v>30307</v>
          </cell>
          <cell r="D1133" t="str">
            <v>m</v>
          </cell>
          <cell r="E1133"/>
          <cell r="F1133">
            <v>1</v>
          </cell>
          <cell r="G1133">
            <v>1</v>
          </cell>
          <cell r="H1133" t="str">
            <v>Ecoflex</v>
          </cell>
          <cell r="I1133" t="str">
            <v>Cső</v>
          </cell>
          <cell r="J1133" t="str">
            <v>Aqua VIP</v>
          </cell>
          <cell r="K1133" t="str">
            <v>Single</v>
          </cell>
          <cell r="L1133">
            <v>23.62</v>
          </cell>
          <cell r="M1133">
            <v>0.59942014856149362</v>
          </cell>
          <cell r="N1133" t="str">
            <v>PL</v>
          </cell>
          <cell r="O1133">
            <v>0</v>
          </cell>
          <cell r="P1133"/>
          <cell r="Q1133"/>
          <cell r="R1133">
            <v>30307</v>
          </cell>
        </row>
        <row r="1134">
          <cell r="A1134">
            <v>1119051</v>
          </cell>
          <cell r="B1134" t="str">
            <v>Uponor Ecoflex VIP Aqua Single 90x12,3/175 PN10 100m</v>
          </cell>
          <cell r="C1134">
            <v>36352</v>
          </cell>
          <cell r="D1134" t="str">
            <v>m</v>
          </cell>
          <cell r="E1134"/>
          <cell r="F1134">
            <v>1</v>
          </cell>
          <cell r="G1134">
            <v>1</v>
          </cell>
          <cell r="H1134" t="str">
            <v>Ecoflex</v>
          </cell>
          <cell r="I1134" t="str">
            <v>Cső</v>
          </cell>
          <cell r="J1134" t="str">
            <v>Aqua VIP</v>
          </cell>
          <cell r="K1134" t="str">
            <v>Single</v>
          </cell>
          <cell r="L1134">
            <v>29.56</v>
          </cell>
          <cell r="M1134">
            <v>0.58204620123105766</v>
          </cell>
          <cell r="N1134" t="str">
            <v>PL</v>
          </cell>
          <cell r="O1134">
            <v>0</v>
          </cell>
          <cell r="P1134"/>
          <cell r="Q1134"/>
          <cell r="R1134">
            <v>36352</v>
          </cell>
        </row>
        <row r="1135">
          <cell r="A1135">
            <v>1119052</v>
          </cell>
          <cell r="B1135" t="str">
            <v>Uponor Ecoflex VIP Aqua Single 110x15,1/175 PN10 100m</v>
          </cell>
          <cell r="C1135">
            <v>46045</v>
          </cell>
          <cell r="D1135" t="str">
            <v>m</v>
          </cell>
          <cell r="E1135"/>
          <cell r="F1135">
            <v>1</v>
          </cell>
          <cell r="G1135">
            <v>1</v>
          </cell>
          <cell r="H1135" t="str">
            <v>Ecoflex</v>
          </cell>
          <cell r="I1135" t="str">
            <v>Cső</v>
          </cell>
          <cell r="J1135" t="str">
            <v>Aqua VIP</v>
          </cell>
          <cell r="K1135" t="str">
            <v>Single</v>
          </cell>
          <cell r="L1135">
            <v>36.19</v>
          </cell>
          <cell r="M1135">
            <v>0.59602149036398133</v>
          </cell>
          <cell r="N1135" t="str">
            <v>PL</v>
          </cell>
          <cell r="O1135">
            <v>0</v>
          </cell>
          <cell r="P1135"/>
          <cell r="Q1135"/>
          <cell r="R1135">
            <v>46045</v>
          </cell>
        </row>
        <row r="1136">
          <cell r="A1136">
            <v>1119053</v>
          </cell>
          <cell r="B1136" t="str">
            <v>Uponor Ecoflex VIP Aqua Twin 25x3,5-20x2,8/140 PN10 200m</v>
          </cell>
          <cell r="C1136">
            <v>20277</v>
          </cell>
          <cell r="D1136" t="str">
            <v>m</v>
          </cell>
          <cell r="E1136"/>
          <cell r="F1136">
            <v>1</v>
          </cell>
          <cell r="G1136">
            <v>1</v>
          </cell>
          <cell r="H1136" t="str">
            <v>Ecoflex</v>
          </cell>
          <cell r="I1136" t="str">
            <v>Cső</v>
          </cell>
          <cell r="J1136" t="str">
            <v>Aqua VIP</v>
          </cell>
          <cell r="K1136" t="str">
            <v>Twin</v>
          </cell>
          <cell r="L1136">
            <v>15.16</v>
          </cell>
          <cell r="M1136">
            <v>0.61572011064953269</v>
          </cell>
          <cell r="N1136" t="str">
            <v>PL</v>
          </cell>
          <cell r="O1136">
            <v>0</v>
          </cell>
          <cell r="P1136"/>
          <cell r="Q1136"/>
          <cell r="R1136">
            <v>20277</v>
          </cell>
        </row>
        <row r="1137">
          <cell r="A1137">
            <v>1119054</v>
          </cell>
          <cell r="B1137" t="str">
            <v>Uponor Ecoflex VIP Aqua Twin 32x4,4-20x2,8/140 PN10 200m</v>
          </cell>
          <cell r="C1137">
            <v>21245</v>
          </cell>
          <cell r="D1137" t="str">
            <v>m</v>
          </cell>
          <cell r="E1137"/>
          <cell r="F1137">
            <v>1</v>
          </cell>
          <cell r="G1137">
            <v>1</v>
          </cell>
          <cell r="H1137" t="str">
            <v>Ecoflex</v>
          </cell>
          <cell r="I1137" t="str">
            <v>Cső</v>
          </cell>
          <cell r="J1137" t="str">
            <v>Aqua VIP</v>
          </cell>
          <cell r="K1137" t="str">
            <v>Twin</v>
          </cell>
          <cell r="L1137">
            <v>16.98</v>
          </cell>
          <cell r="M1137">
            <v>0.58919747216081553</v>
          </cell>
          <cell r="N1137" t="str">
            <v>PL</v>
          </cell>
          <cell r="O1137">
            <v>0</v>
          </cell>
          <cell r="P1137"/>
          <cell r="Q1137"/>
          <cell r="R1137">
            <v>21245</v>
          </cell>
        </row>
        <row r="1138">
          <cell r="A1138">
            <v>1119055</v>
          </cell>
          <cell r="B1138" t="str">
            <v>Uponor Ecoflex VIP Aqua Twin 40x5,5-25x3,5/140 PN10 200m</v>
          </cell>
          <cell r="C1138">
            <v>22553</v>
          </cell>
          <cell r="D1138" t="str">
            <v>m</v>
          </cell>
          <cell r="E1138"/>
          <cell r="F1138">
            <v>1</v>
          </cell>
          <cell r="G1138">
            <v>1</v>
          </cell>
          <cell r="H1138" t="str">
            <v>Ecoflex</v>
          </cell>
          <cell r="I1138" t="str">
            <v>Cső</v>
          </cell>
          <cell r="J1138" t="str">
            <v>Aqua VIP</v>
          </cell>
          <cell r="K1138" t="str">
            <v>Twin</v>
          </cell>
          <cell r="L1138">
            <v>18.86</v>
          </cell>
          <cell r="M1138">
            <v>0.57017712441377089</v>
          </cell>
          <cell r="N1138" t="str">
            <v>PL</v>
          </cell>
          <cell r="O1138">
            <v>0</v>
          </cell>
          <cell r="P1138"/>
          <cell r="Q1138"/>
          <cell r="R1138">
            <v>22553</v>
          </cell>
        </row>
        <row r="1139">
          <cell r="A1139">
            <v>1119056</v>
          </cell>
          <cell r="B1139" t="str">
            <v>Uponor Ecoflex VIP Aqua Twin 50x6,9-32x4,4/175 PN10 200m</v>
          </cell>
          <cell r="C1139">
            <v>30495</v>
          </cell>
          <cell r="D1139" t="str">
            <v>m</v>
          </cell>
          <cell r="E1139"/>
          <cell r="F1139">
            <v>1</v>
          </cell>
          <cell r="G1139">
            <v>1</v>
          </cell>
          <cell r="H1139" t="str">
            <v>Ecoflex</v>
          </cell>
          <cell r="I1139" t="str">
            <v>Cső</v>
          </cell>
          <cell r="J1139" t="str">
            <v>Aqua VIP</v>
          </cell>
          <cell r="K1139" t="str">
            <v>Twin</v>
          </cell>
          <cell r="L1139">
            <v>24.22</v>
          </cell>
          <cell r="M1139">
            <v>0.59177682330762882</v>
          </cell>
          <cell r="N1139" t="str">
            <v>PL</v>
          </cell>
          <cell r="O1139">
            <v>0</v>
          </cell>
          <cell r="P1139"/>
          <cell r="Q1139"/>
          <cell r="R1139">
            <v>30495</v>
          </cell>
        </row>
        <row r="1140">
          <cell r="A1140">
            <v>1018134</v>
          </cell>
          <cell r="B1140" t="str">
            <v>Uponor Ecoflex Thermo Twin 2x25x2,3/175 PN6 200m</v>
          </cell>
          <cell r="C1140">
            <v>12089</v>
          </cell>
          <cell r="D1140" t="str">
            <v>m</v>
          </cell>
          <cell r="E1140" t="str">
            <v/>
          </cell>
          <cell r="F1140">
            <v>1</v>
          </cell>
          <cell r="G1140">
            <v>1</v>
          </cell>
          <cell r="H1140" t="str">
            <v>Ecoflex</v>
          </cell>
          <cell r="I1140" t="str">
            <v>Cső</v>
          </cell>
          <cell r="J1140" t="str">
            <v>Thermo</v>
          </cell>
          <cell r="K1140" t="str">
            <v>Thermo</v>
          </cell>
          <cell r="L1140">
            <v>11.51</v>
          </cell>
          <cell r="M1140">
            <v>0.51063026958971947</v>
          </cell>
          <cell r="N1140" t="str">
            <v>PL</v>
          </cell>
          <cell r="O1140">
            <v>9825.5166583353748</v>
          </cell>
          <cell r="P1140"/>
          <cell r="Q1140"/>
          <cell r="R1140">
            <v>12089</v>
          </cell>
        </row>
        <row r="1141">
          <cell r="A1141">
            <v>1018135</v>
          </cell>
          <cell r="B1141" t="str">
            <v>Uponor Ecoflex Thermo Twin 2x32x2,9/175 PN6 200m</v>
          </cell>
          <cell r="C1141">
            <v>13781</v>
          </cell>
          <cell r="D1141" t="str">
            <v>m</v>
          </cell>
          <cell r="E1141" t="str">
            <v/>
          </cell>
          <cell r="F1141">
            <v>1</v>
          </cell>
          <cell r="G1141">
            <v>1</v>
          </cell>
          <cell r="H1141" t="str">
            <v>Ecoflex</v>
          </cell>
          <cell r="I1141" t="str">
            <v>Cső</v>
          </cell>
          <cell r="J1141" t="str">
            <v>Thermo</v>
          </cell>
          <cell r="K1141" t="str">
            <v>Thermo</v>
          </cell>
          <cell r="L1141">
            <v>11.95</v>
          </cell>
          <cell r="M1141">
            <v>0.55430339144955254</v>
          </cell>
          <cell r="N1141" t="str">
            <v>PL</v>
          </cell>
          <cell r="O1141">
            <v>21207.933884031278</v>
          </cell>
          <cell r="P1141"/>
          <cell r="Q1141"/>
          <cell r="R1141">
            <v>13781</v>
          </cell>
        </row>
        <row r="1142">
          <cell r="A1142">
            <v>1018136</v>
          </cell>
          <cell r="B1142" t="str">
            <v>Uponor Ecoflex Thermo Twin 2x40x3,7/175 PN6 200m</v>
          </cell>
          <cell r="C1142">
            <v>15452</v>
          </cell>
          <cell r="D1142" t="str">
            <v>m</v>
          </cell>
          <cell r="E1142" t="str">
            <v/>
          </cell>
          <cell r="F1142">
            <v>1</v>
          </cell>
          <cell r="G1142">
            <v>1</v>
          </cell>
          <cell r="H1142" t="str">
            <v>Ecoflex</v>
          </cell>
          <cell r="I1142" t="str">
            <v>Cső</v>
          </cell>
          <cell r="J1142" t="str">
            <v>Thermo</v>
          </cell>
          <cell r="K1142" t="str">
            <v>Thermo</v>
          </cell>
          <cell r="L1142">
            <v>13.86</v>
          </cell>
          <cell r="M1142">
            <v>0.53896840652531575</v>
          </cell>
          <cell r="N1142" t="str">
            <v>PL</v>
          </cell>
          <cell r="O1142">
            <v>19615.542090106243</v>
          </cell>
          <cell r="P1142"/>
          <cell r="Q1142"/>
          <cell r="R1142">
            <v>15452</v>
          </cell>
        </row>
        <row r="1143">
          <cell r="A1143">
            <v>1018137</v>
          </cell>
          <cell r="B1143" t="str">
            <v>Uponor Ecoflex Thermo Twin 2x50x4,6/200 PN6 100m</v>
          </cell>
          <cell r="C1143">
            <v>21214</v>
          </cell>
          <cell r="D1143" t="str">
            <v>m</v>
          </cell>
          <cell r="E1143" t="str">
            <v/>
          </cell>
          <cell r="F1143">
            <v>1</v>
          </cell>
          <cell r="G1143">
            <v>1</v>
          </cell>
          <cell r="H1143" t="str">
            <v>Ecoflex</v>
          </cell>
          <cell r="I1143" t="str">
            <v>Cső</v>
          </cell>
          <cell r="J1143" t="str">
            <v>Thermo</v>
          </cell>
          <cell r="K1143" t="str">
            <v>Thermo</v>
          </cell>
          <cell r="L1143">
            <v>18.8</v>
          </cell>
          <cell r="M1143">
            <v>0.54450098559783533</v>
          </cell>
          <cell r="N1143" t="str">
            <v>PL</v>
          </cell>
          <cell r="O1143">
            <v>44562.447786591707</v>
          </cell>
          <cell r="P1143"/>
          <cell r="Q1143"/>
          <cell r="R1143">
            <v>21214</v>
          </cell>
        </row>
        <row r="1144">
          <cell r="A1144">
            <v>1018138</v>
          </cell>
          <cell r="B1144" t="str">
            <v>Uponor Ecoflex Thermo Twin 2x63x5,8/200 PN6 100m</v>
          </cell>
          <cell r="C1144">
            <v>25451</v>
          </cell>
          <cell r="D1144" t="str">
            <v>m</v>
          </cell>
          <cell r="E1144" t="str">
            <v/>
          </cell>
          <cell r="F1144">
            <v>1</v>
          </cell>
          <cell r="G1144">
            <v>1</v>
          </cell>
          <cell r="H1144" t="str">
            <v>Ecoflex</v>
          </cell>
          <cell r="I1144" t="str">
            <v>Cső</v>
          </cell>
          <cell r="J1144" t="str">
            <v>Thermo</v>
          </cell>
          <cell r="K1144" t="str">
            <v>Thermo</v>
          </cell>
          <cell r="L1144">
            <v>21.43</v>
          </cell>
          <cell r="M1144">
            <v>0.56721771363447071</v>
          </cell>
          <cell r="N1144" t="str">
            <v>PL</v>
          </cell>
          <cell r="O1144">
            <v>55930.055425008635</v>
          </cell>
          <cell r="P1144"/>
          <cell r="Q1144"/>
          <cell r="R1144">
            <v>25451</v>
          </cell>
        </row>
        <row r="1145">
          <cell r="A1145">
            <v>1093894</v>
          </cell>
          <cell r="B1145" t="str">
            <v>Uponor Ecoflex Thermo Twin HP 2x32x2,9-2x32x3,5/140 PN6 200m</v>
          </cell>
          <cell r="C1145">
            <v>9517</v>
          </cell>
          <cell r="D1145" t="str">
            <v>m</v>
          </cell>
          <cell r="E1145"/>
          <cell r="F1145">
            <v>1</v>
          </cell>
          <cell r="G1145">
            <v>1</v>
          </cell>
          <cell r="H1145" t="str">
            <v>Ecoflex</v>
          </cell>
          <cell r="I1145" t="str">
            <v>Cső</v>
          </cell>
          <cell r="J1145" t="str">
            <v>Thermo</v>
          </cell>
          <cell r="K1145" t="str">
            <v>Thermo</v>
          </cell>
          <cell r="L1145">
            <v>8.7200000000000006</v>
          </cell>
          <cell r="M1145">
            <v>0.52905675444098921</v>
          </cell>
          <cell r="N1145" t="str">
            <v>PL</v>
          </cell>
          <cell r="O1145" t="e">
            <v>#N/A</v>
          </cell>
          <cell r="P1145"/>
          <cell r="Q1145"/>
          <cell r="R1145">
            <v>9517</v>
          </cell>
        </row>
        <row r="1146">
          <cell r="A1146">
            <v>1093895</v>
          </cell>
          <cell r="B1146" t="str">
            <v>Uponor Ecoflex Thermo Twin HP 2x40x3,7-2x32x3,5/175 PN6 200m</v>
          </cell>
          <cell r="C1146">
            <v>13666</v>
          </cell>
          <cell r="D1146" t="str">
            <v>m</v>
          </cell>
          <cell r="E1146"/>
          <cell r="F1146">
            <v>1</v>
          </cell>
          <cell r="G1146">
            <v>1</v>
          </cell>
          <cell r="H1146" t="str">
            <v>Ecoflex</v>
          </cell>
          <cell r="I1146" t="str">
            <v>Cső</v>
          </cell>
          <cell r="J1146" t="str">
            <v>Thermo</v>
          </cell>
          <cell r="K1146" t="str">
            <v>Thermo</v>
          </cell>
          <cell r="L1146">
            <v>12.52</v>
          </cell>
          <cell r="M1146">
            <v>0.52911476896411447</v>
          </cell>
          <cell r="N1146" t="str">
            <v>PL</v>
          </cell>
          <cell r="O1146" t="e">
            <v>#N/A</v>
          </cell>
          <cell r="P1146"/>
          <cell r="Q1146"/>
          <cell r="R1146">
            <v>13666</v>
          </cell>
        </row>
        <row r="1147">
          <cell r="A1147">
            <v>1018147</v>
          </cell>
          <cell r="B1147" t="str">
            <v>Uponor Ecoflex Quattro 2x25x2,3-2x25x3,5/175</v>
          </cell>
          <cell r="C1147">
            <v>17815</v>
          </cell>
          <cell r="D1147" t="str">
            <v>m</v>
          </cell>
          <cell r="E1147" t="str">
            <v/>
          </cell>
          <cell r="F1147">
            <v>1</v>
          </cell>
          <cell r="G1147">
            <v>1</v>
          </cell>
          <cell r="H1147" t="str">
            <v>Ecoflex</v>
          </cell>
          <cell r="I1147" t="str">
            <v>Cső</v>
          </cell>
          <cell r="J1147" t="str">
            <v>Quattro</v>
          </cell>
          <cell r="K1147" t="str">
            <v>Quattro</v>
          </cell>
          <cell r="L1147">
            <v>13.05</v>
          </cell>
          <cell r="M1147">
            <v>0.62348971702535472</v>
          </cell>
          <cell r="N1147" t="str">
            <v>PL</v>
          </cell>
          <cell r="O1147">
            <v>0</v>
          </cell>
          <cell r="P1147"/>
          <cell r="Q1147"/>
          <cell r="R1147">
            <v>17815</v>
          </cell>
        </row>
        <row r="1148">
          <cell r="A1148">
            <v>1018148</v>
          </cell>
          <cell r="B1148" t="str">
            <v>Uponor Ecoflex Quattro 2x32x2,9-2x25x3,5/175</v>
          </cell>
          <cell r="C1148">
            <v>18917</v>
          </cell>
          <cell r="D1148" t="str">
            <v>m</v>
          </cell>
          <cell r="E1148" t="str">
            <v/>
          </cell>
          <cell r="F1148">
            <v>1</v>
          </cell>
          <cell r="G1148">
            <v>1</v>
          </cell>
          <cell r="H1148" t="str">
            <v>Ecoflex</v>
          </cell>
          <cell r="I1148" t="str">
            <v>Cső</v>
          </cell>
          <cell r="J1148" t="str">
            <v>Quattro</v>
          </cell>
          <cell r="K1148" t="str">
            <v>Quattro</v>
          </cell>
          <cell r="L1148">
            <v>13.11</v>
          </cell>
          <cell r="M1148">
            <v>0.64379288931849599</v>
          </cell>
          <cell r="N1148" t="str">
            <v>PL</v>
          </cell>
          <cell r="O1148">
            <v>573.81178146720003</v>
          </cell>
          <cell r="P1148"/>
          <cell r="Q1148"/>
          <cell r="R1148">
            <v>18917</v>
          </cell>
        </row>
        <row r="1149">
          <cell r="A1149">
            <v>1018149</v>
          </cell>
          <cell r="B1149" t="str">
            <v>Uponor Ecoflex Quattro 2x32x2,9-32x4,4-25x3,5/175</v>
          </cell>
          <cell r="C1149">
            <v>21881</v>
          </cell>
          <cell r="D1149" t="str">
            <v>m</v>
          </cell>
          <cell r="E1149" t="str">
            <v/>
          </cell>
          <cell r="F1149">
            <v>1</v>
          </cell>
          <cell r="G1149">
            <v>1</v>
          </cell>
          <cell r="H1149" t="str">
            <v>Ecoflex</v>
          </cell>
          <cell r="I1149" t="str">
            <v>Cső</v>
          </cell>
          <cell r="J1149" t="str">
            <v>Quattro</v>
          </cell>
          <cell r="K1149" t="str">
            <v>Quattro</v>
          </cell>
          <cell r="L1149">
            <v>13.26</v>
          </cell>
          <cell r="M1149">
            <v>0.68852118428390963</v>
          </cell>
          <cell r="N1149" t="str">
            <v>PL</v>
          </cell>
          <cell r="O1149">
            <v>4227.0458304604263</v>
          </cell>
          <cell r="P1149"/>
          <cell r="Q1149"/>
          <cell r="R1149">
            <v>21881</v>
          </cell>
        </row>
        <row r="1150">
          <cell r="A1150">
            <v>1044018</v>
          </cell>
          <cell r="B1150" t="str">
            <v>Uponor Ecoflex Quattro 2x32x2,9-2x32x4,4/175</v>
          </cell>
          <cell r="C1150">
            <v>30963</v>
          </cell>
          <cell r="D1150" t="str">
            <v>m</v>
          </cell>
          <cell r="E1150" t="str">
            <v/>
          </cell>
          <cell r="F1150">
            <v>1</v>
          </cell>
          <cell r="G1150">
            <v>1</v>
          </cell>
          <cell r="H1150" t="str">
            <v>Ecoflex</v>
          </cell>
          <cell r="I1150" t="str">
            <v>Cső</v>
          </cell>
          <cell r="J1150" t="str">
            <v>Quattro</v>
          </cell>
          <cell r="K1150" t="str">
            <v>Quattro</v>
          </cell>
          <cell r="L1150">
            <v>17.920000000000002</v>
          </cell>
          <cell r="M1150">
            <v>0.70252729036204986</v>
          </cell>
          <cell r="N1150" t="str">
            <v>PL</v>
          </cell>
          <cell r="O1150">
            <v>0</v>
          </cell>
          <cell r="P1150"/>
          <cell r="Q1150"/>
          <cell r="R1150">
            <v>30963</v>
          </cell>
        </row>
        <row r="1151">
          <cell r="A1151">
            <v>1044019</v>
          </cell>
          <cell r="B1151" t="str">
            <v>Uponor Ecoflex Quattro 2x40x3,7-2x40x5,5/200</v>
          </cell>
          <cell r="C1151">
            <v>35963</v>
          </cell>
          <cell r="D1151" t="str">
            <v>m</v>
          </cell>
          <cell r="E1151" t="str">
            <v/>
          </cell>
          <cell r="F1151">
            <v>1</v>
          </cell>
          <cell r="G1151">
            <v>1</v>
          </cell>
          <cell r="H1151" t="str">
            <v>Ecoflex</v>
          </cell>
          <cell r="I1151" t="str">
            <v>Cső</v>
          </cell>
          <cell r="J1151" t="str">
            <v>Quattro</v>
          </cell>
          <cell r="K1151" t="str">
            <v>Quattro</v>
          </cell>
          <cell r="L1151">
            <v>17.93</v>
          </cell>
          <cell r="M1151">
            <v>0.74374253041233207</v>
          </cell>
          <cell r="N1151" t="str">
            <v>PL</v>
          </cell>
          <cell r="O1151">
            <v>0</v>
          </cell>
          <cell r="P1151"/>
          <cell r="Q1151"/>
          <cell r="R1151">
            <v>35963</v>
          </cell>
        </row>
        <row r="1152">
          <cell r="A1152">
            <v>1084887</v>
          </cell>
          <cell r="B1152" t="str">
            <v>Uponor Ecoflex Quattro 2x25x2,3-25x3,5-20x2,8/175</v>
          </cell>
          <cell r="C1152">
            <v>16015</v>
          </cell>
          <cell r="D1152" t="str">
            <v>m</v>
          </cell>
          <cell r="E1152" t="str">
            <v/>
          </cell>
          <cell r="F1152">
            <v>1</v>
          </cell>
          <cell r="G1152">
            <v>1</v>
          </cell>
          <cell r="H1152" t="str">
            <v>Ecoflex</v>
          </cell>
          <cell r="I1152" t="str">
            <v>Cső</v>
          </cell>
          <cell r="J1152" t="str">
            <v>Quattro</v>
          </cell>
          <cell r="K1152" t="str">
            <v>Quattro</v>
          </cell>
          <cell r="L1152">
            <v>13.34</v>
          </cell>
          <cell r="M1152">
            <v>0.57186469380110028</v>
          </cell>
          <cell r="N1152" t="str">
            <v>PL</v>
          </cell>
          <cell r="O1152">
            <v>1587.877498842</v>
          </cell>
          <cell r="P1152"/>
          <cell r="Q1152"/>
          <cell r="R1152">
            <v>16015</v>
          </cell>
        </row>
        <row r="1153">
          <cell r="A1153">
            <v>1084888</v>
          </cell>
          <cell r="B1153" t="str">
            <v>Uponor Ecoflex Quattro 2x32x2,9-25x3,5-20x2,8/175</v>
          </cell>
          <cell r="C1153">
            <v>17469</v>
          </cell>
          <cell r="D1153" t="str">
            <v>m</v>
          </cell>
          <cell r="E1153" t="str">
            <v/>
          </cell>
          <cell r="F1153">
            <v>1</v>
          </cell>
          <cell r="G1153">
            <v>1</v>
          </cell>
          <cell r="H1153" t="str">
            <v>Ecoflex</v>
          </cell>
          <cell r="I1153" t="str">
            <v>Cső</v>
          </cell>
          <cell r="J1153" t="str">
            <v>Quattro</v>
          </cell>
          <cell r="K1153" t="str">
            <v>Quattro</v>
          </cell>
          <cell r="L1153">
            <v>14.11</v>
          </cell>
          <cell r="M1153">
            <v>0.58484418461806098</v>
          </cell>
          <cell r="N1153" t="str">
            <v>PL</v>
          </cell>
          <cell r="O1153">
            <v>340.66679889477098</v>
          </cell>
          <cell r="P1153"/>
          <cell r="Q1153"/>
          <cell r="R1153">
            <v>17469</v>
          </cell>
        </row>
        <row r="1154">
          <cell r="A1154">
            <v>1084889</v>
          </cell>
          <cell r="B1154" t="str">
            <v>Uponor Ecoflex Quattro 2x32x2,9-32x4,4-20x2,8/175</v>
          </cell>
          <cell r="C1154">
            <v>17553</v>
          </cell>
          <cell r="D1154" t="str">
            <v>m</v>
          </cell>
          <cell r="E1154" t="str">
            <v/>
          </cell>
          <cell r="F1154">
            <v>1</v>
          </cell>
          <cell r="G1154">
            <v>1</v>
          </cell>
          <cell r="H1154" t="str">
            <v>Ecoflex</v>
          </cell>
          <cell r="I1154" t="str">
            <v>Cső</v>
          </cell>
          <cell r="J1154" t="str">
            <v>Quattro</v>
          </cell>
          <cell r="K1154" t="str">
            <v>Quattro</v>
          </cell>
          <cell r="L1154">
            <v>13.87</v>
          </cell>
          <cell r="M1154">
            <v>0.59385859667109475</v>
          </cell>
          <cell r="N1154" t="str">
            <v>PL</v>
          </cell>
          <cell r="O1154">
            <v>0</v>
          </cell>
          <cell r="P1154"/>
          <cell r="Q1154"/>
          <cell r="R1154">
            <v>17553</v>
          </cell>
        </row>
        <row r="1155">
          <cell r="A1155">
            <v>1084890</v>
          </cell>
          <cell r="B1155" t="str">
            <v>Uponor Ecoflex Quattro 2x40x3,7-40x5,5-25x3,5/200</v>
          </cell>
          <cell r="C1155">
            <v>27060</v>
          </cell>
          <cell r="D1155" t="str">
            <v>m</v>
          </cell>
          <cell r="E1155" t="str">
            <v/>
          </cell>
          <cell r="F1155">
            <v>1</v>
          </cell>
          <cell r="G1155">
            <v>1</v>
          </cell>
          <cell r="H1155" t="str">
            <v>Ecoflex</v>
          </cell>
          <cell r="I1155" t="str">
            <v>Cső</v>
          </cell>
          <cell r="J1155" t="str">
            <v>Quattro</v>
          </cell>
          <cell r="K1155" t="str">
            <v>Quattro</v>
          </cell>
          <cell r="L1155">
            <v>22.36</v>
          </cell>
          <cell r="M1155">
            <v>0.57528640411662935</v>
          </cell>
          <cell r="N1155" t="str">
            <v>PL</v>
          </cell>
          <cell r="O1155">
            <v>2484.2428578560202</v>
          </cell>
          <cell r="P1155"/>
          <cell r="Q1155"/>
          <cell r="R1155">
            <v>27060</v>
          </cell>
        </row>
        <row r="1156">
          <cell r="A1156">
            <v>1084891</v>
          </cell>
          <cell r="B1156" t="str">
            <v>Uponor Ecoflex Quattro 2x40x3,7-32x4,4-25x3,5/200</v>
          </cell>
          <cell r="C1156">
            <v>27557</v>
          </cell>
          <cell r="D1156" t="str">
            <v>m</v>
          </cell>
          <cell r="E1156" t="str">
            <v/>
          </cell>
          <cell r="F1156">
            <v>1</v>
          </cell>
          <cell r="G1156">
            <v>1</v>
          </cell>
          <cell r="H1156" t="str">
            <v>Ecoflex</v>
          </cell>
          <cell r="I1156" t="str">
            <v>Cső</v>
          </cell>
          <cell r="J1156" t="str">
            <v>Quattro</v>
          </cell>
          <cell r="K1156" t="str">
            <v>Quattro</v>
          </cell>
          <cell r="L1156">
            <v>19.86</v>
          </cell>
          <cell r="M1156">
            <v>0.62957570347856051</v>
          </cell>
          <cell r="N1156" t="str">
            <v>PL</v>
          </cell>
          <cell r="O1156">
            <v>0</v>
          </cell>
          <cell r="P1156"/>
          <cell r="Q1156"/>
          <cell r="R1156">
            <v>27557</v>
          </cell>
        </row>
        <row r="1157">
          <cell r="A1157">
            <v>1018132</v>
          </cell>
          <cell r="B1157" t="str">
            <v>Uponor Ecoflex Thermo Mini 25x2,3/68 PN6 200m</v>
          </cell>
          <cell r="C1157">
            <v>6654</v>
          </cell>
          <cell r="D1157" t="str">
            <v>m</v>
          </cell>
          <cell r="E1157" t="str">
            <v/>
          </cell>
          <cell r="F1157">
            <v>1</v>
          </cell>
          <cell r="G1157">
            <v>1</v>
          </cell>
          <cell r="H1157" t="str">
            <v>Ecoflex</v>
          </cell>
          <cell r="I1157" t="str">
            <v>Cső</v>
          </cell>
          <cell r="J1157" t="str">
            <v>Mini</v>
          </cell>
          <cell r="K1157" t="str">
            <v>Mini</v>
          </cell>
          <cell r="L1157">
            <v>3.85</v>
          </cell>
          <cell r="M1157">
            <v>0.70260744654966012</v>
          </cell>
          <cell r="N1157" t="str">
            <v>PL</v>
          </cell>
          <cell r="O1157">
            <v>0</v>
          </cell>
          <cell r="P1157"/>
          <cell r="Q1157"/>
          <cell r="R1157">
            <v>6654</v>
          </cell>
        </row>
        <row r="1158">
          <cell r="A1158">
            <v>1018133</v>
          </cell>
          <cell r="B1158" t="str">
            <v>Uponor Ecoflex Thermo Mini 32x2,9/68 PN6 150m</v>
          </cell>
          <cell r="C1158">
            <v>5628</v>
          </cell>
          <cell r="D1158" t="str">
            <v>m</v>
          </cell>
          <cell r="E1158" t="str">
            <v/>
          </cell>
          <cell r="F1158">
            <v>1</v>
          </cell>
          <cell r="G1158">
            <v>1</v>
          </cell>
          <cell r="H1158" t="str">
            <v>Ecoflex</v>
          </cell>
          <cell r="I1158" t="str">
            <v>Cső</v>
          </cell>
          <cell r="J1158" t="str">
            <v>Mini</v>
          </cell>
          <cell r="K1158" t="str">
            <v>Mini</v>
          </cell>
          <cell r="L1158">
            <v>2.95</v>
          </cell>
          <cell r="M1158">
            <v>0.73058604706325714</v>
          </cell>
          <cell r="N1158" t="str">
            <v>PL</v>
          </cell>
          <cell r="O1158">
            <v>695.81737183320001</v>
          </cell>
          <cell r="P1158"/>
          <cell r="Q1158"/>
          <cell r="R1158">
            <v>5628</v>
          </cell>
        </row>
        <row r="1159">
          <cell r="A1159">
            <v>1018117</v>
          </cell>
          <cell r="B1159" t="str">
            <v>Uponor Ecoflex Aqua Single 25x3,5/140 PN10 200m</v>
          </cell>
          <cell r="C1159">
            <v>10802</v>
          </cell>
          <cell r="D1159" t="str">
            <v>m</v>
          </cell>
          <cell r="E1159" t="str">
            <v/>
          </cell>
          <cell r="F1159">
            <v>1</v>
          </cell>
          <cell r="G1159">
            <v>1</v>
          </cell>
          <cell r="H1159" t="str">
            <v>Ecoflex</v>
          </cell>
          <cell r="I1159" t="str">
            <v>Cső</v>
          </cell>
          <cell r="J1159" t="str">
            <v>Aqua</v>
          </cell>
          <cell r="K1159" t="str">
            <v>Aqua</v>
          </cell>
          <cell r="L1159">
            <v>7.74</v>
          </cell>
          <cell r="M1159">
            <v>0.63171083296029196</v>
          </cell>
          <cell r="N1159" t="str">
            <v>PL</v>
          </cell>
          <cell r="O1159">
            <v>593.61467141999992</v>
          </cell>
          <cell r="P1159"/>
          <cell r="Q1159"/>
          <cell r="R1159">
            <v>10802</v>
          </cell>
        </row>
        <row r="1160">
          <cell r="A1160">
            <v>1018118</v>
          </cell>
          <cell r="B1160" t="str">
            <v>Uponor Ecoflex Aqua Single 32x4,4/140 PN10 200m</v>
          </cell>
          <cell r="C1160">
            <v>11787</v>
          </cell>
          <cell r="D1160" t="str">
            <v>m</v>
          </cell>
          <cell r="E1160" t="str">
            <v/>
          </cell>
          <cell r="F1160">
            <v>1</v>
          </cell>
          <cell r="G1160">
            <v>1</v>
          </cell>
          <cell r="H1160" t="str">
            <v>Ecoflex</v>
          </cell>
          <cell r="I1160" t="str">
            <v>Cső</v>
          </cell>
          <cell r="J1160" t="str">
            <v>Aqua</v>
          </cell>
          <cell r="K1160" t="str">
            <v>Aqua</v>
          </cell>
          <cell r="L1160">
            <v>8.61</v>
          </cell>
          <cell r="M1160">
            <v>0.62455007252828143</v>
          </cell>
          <cell r="N1160" t="str">
            <v>PL</v>
          </cell>
          <cell r="O1160">
            <v>5298.1794159471483</v>
          </cell>
          <cell r="P1160"/>
          <cell r="Q1160"/>
          <cell r="R1160">
            <v>11787</v>
          </cell>
        </row>
        <row r="1161">
          <cell r="A1161">
            <v>1018119</v>
          </cell>
          <cell r="B1161" t="str">
            <v>Uponor Ecoflex Aqua Single 40x5,5/175 PN10 200m</v>
          </cell>
          <cell r="C1161">
            <v>16309</v>
          </cell>
          <cell r="D1161" t="str">
            <v>m</v>
          </cell>
          <cell r="E1161" t="str">
            <v/>
          </cell>
          <cell r="F1161">
            <v>1</v>
          </cell>
          <cell r="G1161">
            <v>1</v>
          </cell>
          <cell r="H1161" t="str">
            <v>Ecoflex</v>
          </cell>
          <cell r="I1161" t="str">
            <v>Cső</v>
          </cell>
          <cell r="J1161" t="str">
            <v>Aqua</v>
          </cell>
          <cell r="K1161" t="str">
            <v>Aqua</v>
          </cell>
          <cell r="L1161">
            <v>12.79</v>
          </cell>
          <cell r="M1161">
            <v>0.59691617730114754</v>
          </cell>
          <cell r="N1161" t="str">
            <v>PL</v>
          </cell>
          <cell r="O1161">
            <v>1736.12156698796</v>
          </cell>
          <cell r="P1161"/>
          <cell r="Q1161"/>
          <cell r="R1161">
            <v>16309</v>
          </cell>
        </row>
        <row r="1162">
          <cell r="A1162">
            <v>1018120</v>
          </cell>
          <cell r="B1162" t="str">
            <v>Uponor Ecoflex Aqua Single 50x6,9/175 PN10 200m</v>
          </cell>
          <cell r="C1162">
            <v>19858</v>
          </cell>
          <cell r="D1162" t="str">
            <v>m</v>
          </cell>
          <cell r="E1162" t="str">
            <v/>
          </cell>
          <cell r="F1162">
            <v>1</v>
          </cell>
          <cell r="G1162">
            <v>1</v>
          </cell>
          <cell r="H1162" t="str">
            <v>Ecoflex</v>
          </cell>
          <cell r="I1162" t="str">
            <v>Cső</v>
          </cell>
          <cell r="J1162" t="str">
            <v>Aqua</v>
          </cell>
          <cell r="K1162" t="str">
            <v>Aqua</v>
          </cell>
          <cell r="L1162">
            <v>15.32</v>
          </cell>
          <cell r="M1162">
            <v>0.60347057908436708</v>
          </cell>
          <cell r="N1162" t="str">
            <v>PL</v>
          </cell>
          <cell r="O1162">
            <v>0</v>
          </cell>
          <cell r="P1162"/>
          <cell r="Q1162"/>
          <cell r="R1162">
            <v>19858</v>
          </cell>
        </row>
        <row r="1163">
          <cell r="A1163">
            <v>1018121</v>
          </cell>
          <cell r="B1163" t="str">
            <v>Uponor Ecoflex Aqua Single 63x8,6/175 PN10 200m</v>
          </cell>
          <cell r="C1163">
            <v>26299</v>
          </cell>
          <cell r="D1163" t="str">
            <v>m</v>
          </cell>
          <cell r="E1163" t="str">
            <v/>
          </cell>
          <cell r="F1163">
            <v>1</v>
          </cell>
          <cell r="G1163">
            <v>1</v>
          </cell>
          <cell r="H1163" t="str">
            <v>Ecoflex</v>
          </cell>
          <cell r="I1163" t="str">
            <v>Cső</v>
          </cell>
          <cell r="J1163" t="str">
            <v>Aqua</v>
          </cell>
          <cell r="K1163" t="str">
            <v>Aqua</v>
          </cell>
          <cell r="L1163">
            <v>16.23</v>
          </cell>
          <cell r="M1163">
            <v>0.68280126870471647</v>
          </cell>
          <cell r="N1163" t="str">
            <v>PL</v>
          </cell>
          <cell r="O1163">
            <v>5452.5623474390604</v>
          </cell>
          <cell r="P1163"/>
          <cell r="Q1163"/>
          <cell r="R1163">
            <v>26299</v>
          </cell>
        </row>
        <row r="1164">
          <cell r="A1164">
            <v>1018122</v>
          </cell>
          <cell r="B1164" t="str">
            <v>Uponor Ecoflex Aqua Single 75×10,3/200 PN10 100m</v>
          </cell>
          <cell r="C1164">
            <v>38957</v>
          </cell>
          <cell r="D1164" t="str">
            <v>m</v>
          </cell>
          <cell r="E1164" t="str">
            <v/>
          </cell>
          <cell r="F1164">
            <v>1</v>
          </cell>
          <cell r="G1164">
            <v>1</v>
          </cell>
          <cell r="H1164" t="str">
            <v>Ecoflex</v>
          </cell>
          <cell r="I1164" t="str">
            <v>Cső</v>
          </cell>
          <cell r="J1164" t="str">
            <v>Aqua</v>
          </cell>
          <cell r="K1164" t="str">
            <v>Aqua</v>
          </cell>
          <cell r="L1164">
            <v>20.170000000000002</v>
          </cell>
          <cell r="M1164">
            <v>0.73388304239684055</v>
          </cell>
          <cell r="N1164" t="str">
            <v>PL</v>
          </cell>
          <cell r="O1164">
            <v>14742.346792449793</v>
          </cell>
          <cell r="P1164"/>
          <cell r="Q1164"/>
          <cell r="R1164">
            <v>38957</v>
          </cell>
        </row>
        <row r="1165">
          <cell r="A1165">
            <v>1018123</v>
          </cell>
          <cell r="B1165" t="str">
            <v>Uponor Ecoflex Aqua Single 90×12,6/200 PN10 100m</v>
          </cell>
          <cell r="C1165">
            <v>48203</v>
          </cell>
          <cell r="D1165" t="str">
            <v>m</v>
          </cell>
          <cell r="E1165" t="str">
            <v/>
          </cell>
          <cell r="F1165">
            <v>1</v>
          </cell>
          <cell r="G1165">
            <v>1</v>
          </cell>
          <cell r="H1165" t="str">
            <v>Ecoflex</v>
          </cell>
          <cell r="I1165" t="str">
            <v>Cső</v>
          </cell>
          <cell r="J1165" t="str">
            <v>Aqua</v>
          </cell>
          <cell r="K1165" t="str">
            <v>Aqua</v>
          </cell>
          <cell r="L1165">
            <v>24.69</v>
          </cell>
          <cell r="M1165">
            <v>0.7367313305080172</v>
          </cell>
          <cell r="N1165" t="str">
            <v>PL</v>
          </cell>
          <cell r="O1165">
            <v>0</v>
          </cell>
          <cell r="P1165"/>
          <cell r="Q1165"/>
          <cell r="R1165">
            <v>48203</v>
          </cell>
        </row>
        <row r="1166">
          <cell r="A1166">
            <v>1036036</v>
          </cell>
          <cell r="B1166" t="str">
            <v>Uponor Ecoflex Aqua Single 110×15,1/200 PN10 100m</v>
          </cell>
          <cell r="C1166">
            <v>57429</v>
          </cell>
          <cell r="D1166" t="str">
            <v>m</v>
          </cell>
          <cell r="E1166" t="str">
            <v/>
          </cell>
          <cell r="F1166">
            <v>1</v>
          </cell>
          <cell r="G1166">
            <v>1</v>
          </cell>
          <cell r="H1166" t="str">
            <v>Ecoflex</v>
          </cell>
          <cell r="I1166" t="str">
            <v>Cső</v>
          </cell>
          <cell r="J1166" t="str">
            <v>Aqua</v>
          </cell>
          <cell r="K1166" t="str">
            <v>Aqua</v>
          </cell>
          <cell r="L1166">
            <v>34.86</v>
          </cell>
          <cell r="M1166">
            <v>0.68800453200617251</v>
          </cell>
          <cell r="N1166" t="str">
            <v>PL</v>
          </cell>
          <cell r="O1166">
            <v>0</v>
          </cell>
          <cell r="P1166"/>
          <cell r="Q1166"/>
          <cell r="R1166">
            <v>57429</v>
          </cell>
        </row>
        <row r="1167">
          <cell r="A1167">
            <v>1084885</v>
          </cell>
          <cell r="B1167" t="str">
            <v>Uponor Ecoflex Aqua Twin 25x3,5-20x2,8/140 PN10 200m</v>
          </cell>
          <cell r="C1167">
            <v>11609</v>
          </cell>
          <cell r="D1167" t="str">
            <v>m</v>
          </cell>
          <cell r="E1167" t="str">
            <v/>
          </cell>
          <cell r="F1167">
            <v>1</v>
          </cell>
          <cell r="G1167">
            <v>1</v>
          </cell>
          <cell r="H1167" t="str">
            <v>Ecoflex</v>
          </cell>
          <cell r="I1167" t="str">
            <v>Cső</v>
          </cell>
          <cell r="J1167" t="str">
            <v>Aqua</v>
          </cell>
          <cell r="K1167" t="str">
            <v>Aqua</v>
          </cell>
          <cell r="L1167">
            <v>9.2100000000000009</v>
          </cell>
          <cell r="M1167">
            <v>0.59222839944903127</v>
          </cell>
          <cell r="N1167" t="str">
            <v>PL</v>
          </cell>
          <cell r="O1167">
            <v>129.2536566</v>
          </cell>
          <cell r="P1167"/>
          <cell r="Q1167"/>
          <cell r="R1167">
            <v>11609</v>
          </cell>
        </row>
        <row r="1168">
          <cell r="A1168">
            <v>1018139</v>
          </cell>
          <cell r="B1168" t="str">
            <v>Uponor Ecoflex Aqua Twin 25x3,5-25x3,5/175 PN10 200m</v>
          </cell>
          <cell r="C1168">
            <v>15714</v>
          </cell>
          <cell r="D1168" t="str">
            <v>m</v>
          </cell>
          <cell r="E1168" t="str">
            <v/>
          </cell>
          <cell r="F1168">
            <v>1</v>
          </cell>
          <cell r="G1168">
            <v>1</v>
          </cell>
          <cell r="H1168" t="str">
            <v>Ecoflex</v>
          </cell>
          <cell r="I1168" t="str">
            <v>Cső</v>
          </cell>
          <cell r="J1168" t="str">
            <v>Aqua</v>
          </cell>
          <cell r="K1168" t="str">
            <v>Aqua</v>
          </cell>
          <cell r="L1168">
            <v>10.38</v>
          </cell>
          <cell r="M1168">
            <v>0.66048203313058806</v>
          </cell>
          <cell r="N1168" t="str">
            <v>PL</v>
          </cell>
          <cell r="O1168">
            <v>807.08527884921602</v>
          </cell>
          <cell r="P1168"/>
          <cell r="Q1168"/>
          <cell r="R1168">
            <v>15714</v>
          </cell>
        </row>
        <row r="1169">
          <cell r="A1169">
            <v>1084886</v>
          </cell>
          <cell r="B1169" t="str">
            <v>Uponor Ecoflex Aqua Twin 32x4,4-20x2,8/175 PN10 200m</v>
          </cell>
          <cell r="C1169">
            <v>18466</v>
          </cell>
          <cell r="D1169" t="str">
            <v>m</v>
          </cell>
          <cell r="E1169" t="str">
            <v/>
          </cell>
          <cell r="F1169">
            <v>1</v>
          </cell>
          <cell r="G1169">
            <v>1</v>
          </cell>
          <cell r="H1169" t="str">
            <v>Ecoflex</v>
          </cell>
          <cell r="I1169" t="str">
            <v>Cső</v>
          </cell>
          <cell r="J1169" t="str">
            <v>Aqua</v>
          </cell>
          <cell r="K1169" t="str">
            <v>Aqua</v>
          </cell>
          <cell r="L1169">
            <v>12.34</v>
          </cell>
          <cell r="M1169">
            <v>0.65652551160888661</v>
          </cell>
          <cell r="N1169" t="str">
            <v>PL</v>
          </cell>
          <cell r="O1169">
            <v>0</v>
          </cell>
          <cell r="P1169"/>
          <cell r="Q1169"/>
          <cell r="R1169">
            <v>18466</v>
          </cell>
        </row>
        <row r="1170">
          <cell r="A1170">
            <v>1018140</v>
          </cell>
          <cell r="B1170" t="str">
            <v>Uponor Ecoflex Aqua Twin 32x4,4-25x3,5/175 PN10 200m</v>
          </cell>
          <cell r="C1170">
            <v>16386</v>
          </cell>
          <cell r="D1170" t="str">
            <v>m</v>
          </cell>
          <cell r="E1170" t="str">
            <v/>
          </cell>
          <cell r="F1170">
            <v>1</v>
          </cell>
          <cell r="G1170">
            <v>1</v>
          </cell>
          <cell r="H1170" t="str">
            <v>Ecoflex</v>
          </cell>
          <cell r="I1170" t="str">
            <v>Cső</v>
          </cell>
          <cell r="J1170" t="str">
            <v>Aqua</v>
          </cell>
          <cell r="K1170" t="str">
            <v>Aqua</v>
          </cell>
          <cell r="L1170">
            <v>12.39</v>
          </cell>
          <cell r="M1170">
            <v>0.61135730172479241</v>
          </cell>
          <cell r="N1170" t="str">
            <v>PL</v>
          </cell>
          <cell r="O1170">
            <v>6374.1220907044199</v>
          </cell>
          <cell r="P1170"/>
          <cell r="Q1170"/>
          <cell r="R1170">
            <v>16386</v>
          </cell>
        </row>
        <row r="1171">
          <cell r="A1171">
            <v>1018141</v>
          </cell>
          <cell r="B1171" t="str">
            <v>Uponor Ecoflex Aqua Twin 40x5,5-25x3,5/175 PN10 200m</v>
          </cell>
          <cell r="C1171">
            <v>21459</v>
          </cell>
          <cell r="D1171" t="str">
            <v>m</v>
          </cell>
          <cell r="E1171" t="str">
            <v/>
          </cell>
          <cell r="F1171">
            <v>1</v>
          </cell>
          <cell r="G1171">
            <v>1</v>
          </cell>
          <cell r="H1171" t="str">
            <v>Ecoflex</v>
          </cell>
          <cell r="I1171" t="str">
            <v>Cső</v>
          </cell>
          <cell r="J1171" t="str">
            <v>Aqua</v>
          </cell>
          <cell r="K1171" t="str">
            <v>Aqua</v>
          </cell>
          <cell r="L1171">
            <v>14.35</v>
          </cell>
          <cell r="M1171">
            <v>0.6562880924003025</v>
          </cell>
          <cell r="N1171" t="str">
            <v>PL</v>
          </cell>
          <cell r="O1171">
            <v>6041.0994253177432</v>
          </cell>
          <cell r="P1171"/>
          <cell r="Q1171"/>
          <cell r="R1171">
            <v>21459</v>
          </cell>
        </row>
        <row r="1172">
          <cell r="A1172">
            <v>1044015</v>
          </cell>
          <cell r="B1172" t="str">
            <v>Uponor Ecoflex Aqua Twin 40+32/175mm PN10 200m</v>
          </cell>
          <cell r="C1172">
            <v>26001</v>
          </cell>
          <cell r="D1172" t="str">
            <v>m</v>
          </cell>
          <cell r="E1172" t="str">
            <v/>
          </cell>
          <cell r="F1172">
            <v>1</v>
          </cell>
          <cell r="G1172">
            <v>1</v>
          </cell>
          <cell r="H1172" t="str">
            <v>Ecoflex</v>
          </cell>
          <cell r="I1172" t="str">
            <v>Cső</v>
          </cell>
          <cell r="J1172" t="str">
            <v>Aqua</v>
          </cell>
          <cell r="K1172" t="str">
            <v>Aqua</v>
          </cell>
          <cell r="L1172">
            <v>14.3</v>
          </cell>
          <cell r="M1172">
            <v>0.71731800800451295</v>
          </cell>
          <cell r="N1172" t="str">
            <v>PL</v>
          </cell>
          <cell r="O1172">
            <v>3578.6552847359999</v>
          </cell>
          <cell r="P1172"/>
          <cell r="Q1172"/>
          <cell r="R1172">
            <v>26001</v>
          </cell>
        </row>
        <row r="1173">
          <cell r="A1173">
            <v>1018142</v>
          </cell>
          <cell r="B1173" t="str">
            <v>Uponor Ecoflex Aqua Twin 50x6,9-25x3,5/175 PN10 200m</v>
          </cell>
          <cell r="C1173">
            <v>24571</v>
          </cell>
          <cell r="D1173" t="str">
            <v>m</v>
          </cell>
          <cell r="E1173" t="str">
            <v/>
          </cell>
          <cell r="F1173">
            <v>1</v>
          </cell>
          <cell r="G1173">
            <v>1</v>
          </cell>
          <cell r="H1173" t="str">
            <v>Ecoflex</v>
          </cell>
          <cell r="I1173" t="str">
            <v>Cső</v>
          </cell>
          <cell r="J1173" t="str">
            <v>Aqua</v>
          </cell>
          <cell r="K1173" t="str">
            <v>Aqua</v>
          </cell>
          <cell r="L1173">
            <v>14.45</v>
          </cell>
          <cell r="M1173">
            <v>0.69772852029643007</v>
          </cell>
          <cell r="N1173" t="str">
            <v>PL</v>
          </cell>
          <cell r="O1173">
            <v>2008.2183223930001</v>
          </cell>
          <cell r="P1173"/>
          <cell r="Q1173"/>
          <cell r="R1173">
            <v>24571</v>
          </cell>
        </row>
        <row r="1174">
          <cell r="A1174">
            <v>1034188</v>
          </cell>
          <cell r="B1174" t="str">
            <v>Uponor Ecoflex Aqua Twin 50+32/175mm PN10 200m</v>
          </cell>
          <cell r="C1174">
            <v>31621</v>
          </cell>
          <cell r="D1174" t="str">
            <v>m</v>
          </cell>
          <cell r="E1174" t="str">
            <v/>
          </cell>
          <cell r="F1174">
            <v>1</v>
          </cell>
          <cell r="G1174">
            <v>1</v>
          </cell>
          <cell r="H1174" t="str">
            <v>Ecoflex</v>
          </cell>
          <cell r="I1174" t="str">
            <v>Cső</v>
          </cell>
          <cell r="J1174" t="str">
            <v>Aqua</v>
          </cell>
          <cell r="K1174" t="str">
            <v>Aqua</v>
          </cell>
          <cell r="L1174">
            <v>16.64</v>
          </cell>
          <cell r="M1174">
            <v>0.72952328784497178</v>
          </cell>
          <cell r="N1174" t="str">
            <v>PL</v>
          </cell>
          <cell r="O1174">
            <v>0</v>
          </cell>
          <cell r="P1174"/>
          <cell r="Q1174"/>
          <cell r="R1174">
            <v>31621</v>
          </cell>
        </row>
        <row r="1175">
          <cell r="A1175">
            <v>1044016</v>
          </cell>
          <cell r="B1175" t="str">
            <v>Uponor Ecoflex Aqua Twin 50+40/200mm PN10 100m</v>
          </cell>
          <cell r="C1175">
            <v>38814</v>
          </cell>
          <cell r="D1175" t="str">
            <v>m</v>
          </cell>
          <cell r="E1175" t="str">
            <v/>
          </cell>
          <cell r="F1175">
            <v>1</v>
          </cell>
          <cell r="G1175">
            <v>1</v>
          </cell>
          <cell r="H1175" t="str">
            <v>Ecoflex</v>
          </cell>
          <cell r="I1175" t="str">
            <v>Cső</v>
          </cell>
          <cell r="J1175" t="str">
            <v>Aqua</v>
          </cell>
          <cell r="K1175" t="str">
            <v>Aqua</v>
          </cell>
          <cell r="L1175">
            <v>24.237500000000001</v>
          </cell>
          <cell r="M1175">
            <v>0.67903950775000266</v>
          </cell>
          <cell r="N1175" t="str">
            <v>PL</v>
          </cell>
          <cell r="O1175">
            <v>0</v>
          </cell>
          <cell r="P1175"/>
          <cell r="Q1175"/>
          <cell r="R1175">
            <v>38814</v>
          </cell>
        </row>
        <row r="1176">
          <cell r="A1176">
            <v>1044013</v>
          </cell>
          <cell r="B1176" t="str">
            <v>Uponor Ecoflex Aqua Twin 50+50/200mm PN10 100m</v>
          </cell>
          <cell r="C1176">
            <v>48954</v>
          </cell>
          <cell r="D1176" t="str">
            <v>m</v>
          </cell>
          <cell r="E1176" t="str">
            <v/>
          </cell>
          <cell r="F1176">
            <v>1</v>
          </cell>
          <cell r="G1176">
            <v>1</v>
          </cell>
          <cell r="H1176" t="str">
            <v>Ecoflex</v>
          </cell>
          <cell r="I1176" t="str">
            <v>Cső</v>
          </cell>
          <cell r="J1176" t="str">
            <v>Aqua</v>
          </cell>
          <cell r="K1176" t="str">
            <v>Aqua</v>
          </cell>
          <cell r="L1176">
            <v>24.3</v>
          </cell>
          <cell r="M1176">
            <v>0.74486487855281558</v>
          </cell>
          <cell r="N1176" t="str">
            <v>PL</v>
          </cell>
          <cell r="O1176">
            <v>0</v>
          </cell>
          <cell r="P1176"/>
          <cell r="Q1176"/>
          <cell r="R1176">
            <v>48954</v>
          </cell>
        </row>
        <row r="1177">
          <cell r="A1177">
            <v>1018230</v>
          </cell>
          <cell r="B1177" t="str">
            <v>Uponor Ecoflex Varia Single 25x2,3/90 PN6 200m</v>
          </cell>
          <cell r="C1177">
            <v>7058</v>
          </cell>
          <cell r="D1177" t="str">
            <v>m</v>
          </cell>
          <cell r="E1177" t="str">
            <v/>
          </cell>
          <cell r="F1177">
            <v>1</v>
          </cell>
          <cell r="G1177">
            <v>1</v>
          </cell>
          <cell r="H1177" t="str">
            <v>Ecoflex</v>
          </cell>
          <cell r="I1177" t="str">
            <v>Cső</v>
          </cell>
          <cell r="J1177" t="str">
            <v>Varia</v>
          </cell>
          <cell r="K1177" t="str">
            <v>Varia</v>
          </cell>
          <cell r="L1177">
            <v>4.16</v>
          </cell>
          <cell r="M1177">
            <v>0.69705496900488284</v>
          </cell>
          <cell r="N1177" t="str">
            <v>PL</v>
          </cell>
          <cell r="O1177">
            <v>243.097425870336</v>
          </cell>
          <cell r="P1177"/>
          <cell r="Q1177"/>
          <cell r="R1177">
            <v>7058</v>
          </cell>
        </row>
        <row r="1178">
          <cell r="A1178">
            <v>1018231</v>
          </cell>
          <cell r="B1178" t="str">
            <v>Uponor Ecoflex Varia Single 32x2,9/90 PN6 200m</v>
          </cell>
          <cell r="C1178">
            <v>8026</v>
          </cell>
          <cell r="D1178" t="str">
            <v>m</v>
          </cell>
          <cell r="E1178" t="str">
            <v/>
          </cell>
          <cell r="F1178">
            <v>1</v>
          </cell>
          <cell r="G1178">
            <v>1</v>
          </cell>
          <cell r="H1178" t="str">
            <v>Ecoflex</v>
          </cell>
          <cell r="I1178" t="str">
            <v>Cső</v>
          </cell>
          <cell r="J1178" t="str">
            <v>Varia</v>
          </cell>
          <cell r="K1178" t="str">
            <v>Varia</v>
          </cell>
          <cell r="L1178">
            <v>4.13</v>
          </cell>
          <cell r="M1178">
            <v>0.73551377797418582</v>
          </cell>
          <cell r="N1178" t="str">
            <v>PL</v>
          </cell>
          <cell r="O1178">
            <v>0</v>
          </cell>
          <cell r="P1178"/>
          <cell r="Q1178"/>
          <cell r="R1178">
            <v>8026</v>
          </cell>
        </row>
        <row r="1179">
          <cell r="A1179">
            <v>1018232</v>
          </cell>
          <cell r="B1179" t="str">
            <v>Uponor Ecoflex Varia Single 40x3,7/140 PN6 200m</v>
          </cell>
          <cell r="C1179">
            <v>10197</v>
          </cell>
          <cell r="D1179" t="str">
            <v>m</v>
          </cell>
          <cell r="E1179" t="str">
            <v/>
          </cell>
          <cell r="F1179">
            <v>1</v>
          </cell>
          <cell r="G1179">
            <v>1</v>
          </cell>
          <cell r="H1179" t="str">
            <v>Ecoflex</v>
          </cell>
          <cell r="I1179" t="str">
            <v>Cső</v>
          </cell>
          <cell r="J1179" t="str">
            <v>Varia</v>
          </cell>
          <cell r="K1179" t="str">
            <v>Varia</v>
          </cell>
          <cell r="L1179">
            <v>8.01</v>
          </cell>
          <cell r="M1179">
            <v>0.59625026189839181</v>
          </cell>
          <cell r="N1179" t="str">
            <v>PL</v>
          </cell>
          <cell r="O1179">
            <v>-1008.2114245214112</v>
          </cell>
          <cell r="P1179"/>
          <cell r="Q1179"/>
          <cell r="R1179">
            <v>10197</v>
          </cell>
        </row>
        <row r="1180">
          <cell r="A1180">
            <v>1018233</v>
          </cell>
          <cell r="B1180" t="str">
            <v>Uponor Ecoflex Varia Single 50x4,6/140 PN6 200m</v>
          </cell>
          <cell r="C1180">
            <v>12027</v>
          </cell>
          <cell r="D1180" t="str">
            <v>m</v>
          </cell>
          <cell r="E1180" t="str">
            <v/>
          </cell>
          <cell r="F1180">
            <v>1</v>
          </cell>
          <cell r="G1180">
            <v>1</v>
          </cell>
          <cell r="H1180" t="str">
            <v>Ecoflex</v>
          </cell>
          <cell r="I1180" t="str">
            <v>Cső</v>
          </cell>
          <cell r="J1180" t="str">
            <v>Varia</v>
          </cell>
          <cell r="K1180" t="str">
            <v>Varia</v>
          </cell>
          <cell r="L1180">
            <v>9.19</v>
          </cell>
          <cell r="M1180">
            <v>0.60725527810149726</v>
          </cell>
          <cell r="N1180" t="str">
            <v>PL</v>
          </cell>
          <cell r="O1180">
            <v>0</v>
          </cell>
          <cell r="P1180"/>
          <cell r="Q1180"/>
          <cell r="R1180">
            <v>12027</v>
          </cell>
        </row>
        <row r="1181">
          <cell r="A1181">
            <v>1018234</v>
          </cell>
          <cell r="B1181" t="str">
            <v>Uponor Ecoflex Varia Single 63x5,8/140 PN6 200m</v>
          </cell>
          <cell r="C1181">
            <v>14568</v>
          </cell>
          <cell r="D1181" t="str">
            <v>m</v>
          </cell>
          <cell r="E1181" t="str">
            <v/>
          </cell>
          <cell r="F1181">
            <v>1</v>
          </cell>
          <cell r="G1181">
            <v>1</v>
          </cell>
          <cell r="H1181" t="str">
            <v>Ecoflex</v>
          </cell>
          <cell r="I1181" t="str">
            <v>Cső</v>
          </cell>
          <cell r="J1181" t="str">
            <v>Varia</v>
          </cell>
          <cell r="K1181" t="str">
            <v>Varia</v>
          </cell>
          <cell r="L1181">
            <v>11.01</v>
          </cell>
          <cell r="M1181">
            <v>0.6115460490213247</v>
          </cell>
          <cell r="N1181" t="str">
            <v>PL</v>
          </cell>
          <cell r="O1181">
            <v>8972.2146818358924</v>
          </cell>
          <cell r="P1181"/>
          <cell r="Q1181"/>
          <cell r="R1181">
            <v>14568</v>
          </cell>
        </row>
        <row r="1182">
          <cell r="A1182">
            <v>1018235</v>
          </cell>
          <cell r="B1182" t="str">
            <v>Uponor Ecoflex Varia Single 75x6,8/175 PN6 200m</v>
          </cell>
          <cell r="C1182">
            <v>20108</v>
          </cell>
          <cell r="D1182" t="str">
            <v>m</v>
          </cell>
          <cell r="E1182" t="str">
            <v/>
          </cell>
          <cell r="F1182">
            <v>1</v>
          </cell>
          <cell r="G1182">
            <v>1</v>
          </cell>
          <cell r="H1182" t="str">
            <v>Ecoflex</v>
          </cell>
          <cell r="I1182" t="str">
            <v>Cső</v>
          </cell>
          <cell r="J1182" t="str">
            <v>Varia</v>
          </cell>
          <cell r="K1182" t="str">
            <v>Varia</v>
          </cell>
          <cell r="L1182">
            <v>16.559999999999999</v>
          </cell>
          <cell r="M1182">
            <v>0.57670453784749665</v>
          </cell>
          <cell r="N1182" t="str">
            <v>PL</v>
          </cell>
          <cell r="O1182">
            <v>19465.460977626422</v>
          </cell>
          <cell r="P1182"/>
          <cell r="Q1182"/>
          <cell r="R1182">
            <v>20108</v>
          </cell>
        </row>
        <row r="1183">
          <cell r="A1183">
            <v>1018236</v>
          </cell>
          <cell r="B1183" t="str">
            <v>Uponor Ecoflex Varia Single 90x8,2/175 PN6 100m</v>
          </cell>
          <cell r="C1183">
            <v>22065</v>
          </cell>
          <cell r="D1183" t="str">
            <v>m</v>
          </cell>
          <cell r="E1183" t="str">
            <v/>
          </cell>
          <cell r="F1183">
            <v>1</v>
          </cell>
          <cell r="G1183">
            <v>1</v>
          </cell>
          <cell r="H1183" t="str">
            <v>Ecoflex</v>
          </cell>
          <cell r="I1183" t="str">
            <v>Cső</v>
          </cell>
          <cell r="J1183" t="str">
            <v>Varia</v>
          </cell>
          <cell r="K1183" t="str">
            <v>Varia</v>
          </cell>
          <cell r="L1183">
            <v>17.46</v>
          </cell>
          <cell r="M1183">
            <v>0.59328286986208423</v>
          </cell>
          <cell r="N1183" t="str">
            <v>PL</v>
          </cell>
          <cell r="O1183">
            <v>17289.57829515003</v>
          </cell>
          <cell r="P1183"/>
          <cell r="Q1183"/>
          <cell r="R1183">
            <v>22065</v>
          </cell>
        </row>
        <row r="1184">
          <cell r="A1184">
            <v>1018237</v>
          </cell>
          <cell r="B1184" t="str">
            <v>Uponor Ecoflex Varia Single 110x10,0/175 PN6 100m</v>
          </cell>
          <cell r="C1184">
            <v>28264</v>
          </cell>
          <cell r="D1184" t="str">
            <v>m</v>
          </cell>
          <cell r="E1184" t="str">
            <v/>
          </cell>
          <cell r="F1184">
            <v>1</v>
          </cell>
          <cell r="G1184">
            <v>1</v>
          </cell>
          <cell r="H1184" t="str">
            <v>Ecoflex</v>
          </cell>
          <cell r="I1184" t="str">
            <v>Cső</v>
          </cell>
          <cell r="J1184" t="str">
            <v>Varia</v>
          </cell>
          <cell r="K1184" t="str">
            <v>Varia</v>
          </cell>
          <cell r="L1184">
            <v>22.62</v>
          </cell>
          <cell r="M1184">
            <v>0.58865034915787817</v>
          </cell>
          <cell r="N1184" t="str">
            <v>PL</v>
          </cell>
          <cell r="O1184">
            <v>6702.8063603946694</v>
          </cell>
          <cell r="P1184"/>
          <cell r="Q1184"/>
          <cell r="R1184">
            <v>28264</v>
          </cell>
        </row>
        <row r="1185">
          <cell r="A1185">
            <v>1062886</v>
          </cell>
          <cell r="B1185" t="str">
            <v>Uponor Ecoflex Varia Single 125x11,4/200 PN6 120m</v>
          </cell>
          <cell r="C1185">
            <v>27338</v>
          </cell>
          <cell r="D1185" t="str">
            <v>m</v>
          </cell>
          <cell r="E1185" t="str">
            <v/>
          </cell>
          <cell r="F1185">
            <v>1</v>
          </cell>
          <cell r="G1185">
            <v>1</v>
          </cell>
          <cell r="H1185" t="str">
            <v>Ecoflex</v>
          </cell>
          <cell r="I1185" t="str">
            <v>Cső</v>
          </cell>
          <cell r="J1185" t="str">
            <v>Varia</v>
          </cell>
          <cell r="K1185" t="str">
            <v>Varia</v>
          </cell>
          <cell r="L1185">
            <v>31.44</v>
          </cell>
          <cell r="M1185">
            <v>0.40889047838169057</v>
          </cell>
          <cell r="N1185" t="str">
            <v>PL</v>
          </cell>
          <cell r="O1185">
            <v>20943.10747054591</v>
          </cell>
          <cell r="P1185"/>
          <cell r="Q1185"/>
          <cell r="R1185">
            <v>27338</v>
          </cell>
        </row>
        <row r="1186">
          <cell r="A1186">
            <v>1018238</v>
          </cell>
          <cell r="B1186" t="str">
            <v>Uponor Ecoflex Varia Twin 2x25x2,3/140 PN6 200m</v>
          </cell>
          <cell r="C1186">
            <v>10370</v>
          </cell>
          <cell r="D1186" t="str">
            <v>m</v>
          </cell>
          <cell r="E1186" t="str">
            <v/>
          </cell>
          <cell r="F1186">
            <v>1</v>
          </cell>
          <cell r="G1186">
            <v>1</v>
          </cell>
          <cell r="H1186" t="str">
            <v>Ecoflex</v>
          </cell>
          <cell r="I1186" t="str">
            <v>Cső</v>
          </cell>
          <cell r="J1186" t="str">
            <v>Varia</v>
          </cell>
          <cell r="K1186" t="str">
            <v>Varia</v>
          </cell>
          <cell r="L1186">
            <v>8.2100000000000009</v>
          </cell>
          <cell r="M1186">
            <v>0.59307295229979606</v>
          </cell>
          <cell r="N1186" t="str">
            <v>PL</v>
          </cell>
          <cell r="O1186">
            <v>4395.5744348531862</v>
          </cell>
          <cell r="P1186"/>
          <cell r="Q1186"/>
          <cell r="R1186">
            <v>10370</v>
          </cell>
        </row>
        <row r="1187">
          <cell r="A1187">
            <v>1018239</v>
          </cell>
          <cell r="B1187" t="str">
            <v>Uponor Ecoflex Varia Twin 2x32x2,9/140 PN6 200m</v>
          </cell>
          <cell r="C1187">
            <v>10658</v>
          </cell>
          <cell r="D1187" t="str">
            <v>m</v>
          </cell>
          <cell r="E1187" t="str">
            <v/>
          </cell>
          <cell r="F1187">
            <v>1</v>
          </cell>
          <cell r="G1187">
            <v>1</v>
          </cell>
          <cell r="H1187" t="str">
            <v>Ecoflex</v>
          </cell>
          <cell r="I1187" t="str">
            <v>Cső</v>
          </cell>
          <cell r="J1187" t="str">
            <v>Varia</v>
          </cell>
          <cell r="K1187" t="str">
            <v>Varia</v>
          </cell>
          <cell r="L1187">
            <v>8.98</v>
          </cell>
          <cell r="M1187">
            <v>0.56693530730129238</v>
          </cell>
          <cell r="N1187" t="str">
            <v>PL</v>
          </cell>
          <cell r="O1187">
            <v>10798.031122842583</v>
          </cell>
          <cell r="P1187"/>
          <cell r="Q1187"/>
          <cell r="R1187">
            <v>10658</v>
          </cell>
        </row>
        <row r="1188">
          <cell r="A1188">
            <v>1018240</v>
          </cell>
          <cell r="B1188" t="str">
            <v>Uponor Ecoflex Varia Twin 2x40x3,7/140 PN6 200m</v>
          </cell>
          <cell r="C1188">
            <v>11280</v>
          </cell>
          <cell r="D1188" t="str">
            <v>m</v>
          </cell>
          <cell r="E1188" t="str">
            <v/>
          </cell>
          <cell r="F1188">
            <v>1</v>
          </cell>
          <cell r="G1188">
            <v>1</v>
          </cell>
          <cell r="H1188" t="str">
            <v>Ecoflex</v>
          </cell>
          <cell r="I1188" t="str">
            <v>Cső</v>
          </cell>
          <cell r="J1188" t="str">
            <v>Varia</v>
          </cell>
          <cell r="K1188" t="str">
            <v>Varia</v>
          </cell>
          <cell r="L1188">
            <v>10.72</v>
          </cell>
          <cell r="M1188">
            <v>0.51153006025928471</v>
          </cell>
          <cell r="N1188" t="str">
            <v>PL</v>
          </cell>
          <cell r="O1188">
            <v>7809.4899243338004</v>
          </cell>
          <cell r="P1188"/>
          <cell r="Q1188"/>
          <cell r="R1188">
            <v>11280</v>
          </cell>
        </row>
        <row r="1189">
          <cell r="A1189">
            <v>1018241</v>
          </cell>
          <cell r="B1189" t="str">
            <v>Uponor Ecoflex Varia Twin 2x50x4,6/175 PN6 200m</v>
          </cell>
          <cell r="C1189">
            <v>18932</v>
          </cell>
          <cell r="D1189" t="str">
            <v>m</v>
          </cell>
          <cell r="E1189" t="str">
            <v/>
          </cell>
          <cell r="F1189">
            <v>1</v>
          </cell>
          <cell r="G1189">
            <v>1</v>
          </cell>
          <cell r="H1189" t="str">
            <v>Ecoflex</v>
          </cell>
          <cell r="I1189" t="str">
            <v>Cső</v>
          </cell>
          <cell r="J1189" t="str">
            <v>Varia</v>
          </cell>
          <cell r="K1189" t="str">
            <v>Varia</v>
          </cell>
          <cell r="L1189">
            <v>14.53</v>
          </cell>
          <cell r="M1189">
            <v>0.60552337365898867</v>
          </cell>
          <cell r="N1189" t="str">
            <v>PL</v>
          </cell>
          <cell r="O1189">
            <v>3592.8601929655229</v>
          </cell>
          <cell r="P1189"/>
          <cell r="Q1189"/>
          <cell r="R1189">
            <v>18932</v>
          </cell>
        </row>
        <row r="1190">
          <cell r="A1190">
            <v>1018316</v>
          </cell>
          <cell r="B1190" t="str">
            <v>Uponor Ecoflex Single gumisapka 25+32+40/68</v>
          </cell>
          <cell r="C1190">
            <v>6988</v>
          </cell>
          <cell r="D1190" t="str">
            <v>db</v>
          </cell>
          <cell r="E1190" t="str">
            <v/>
          </cell>
          <cell r="F1190">
            <v>1</v>
          </cell>
          <cell r="G1190">
            <v>1</v>
          </cell>
          <cell r="H1190" t="str">
            <v>Ecoflex</v>
          </cell>
          <cell r="I1190" t="str">
            <v>Gumisapka</v>
          </cell>
          <cell r="J1190"/>
          <cell r="K1190"/>
          <cell r="L1190">
            <v>6.06</v>
          </cell>
          <cell r="M1190">
            <v>0.55426998018901108</v>
          </cell>
          <cell r="N1190" t="str">
            <v>PL</v>
          </cell>
          <cell r="O1190">
            <v>195.52819945992962</v>
          </cell>
          <cell r="P1190"/>
          <cell r="Q1190"/>
          <cell r="R1190">
            <v>6988</v>
          </cell>
        </row>
        <row r="1191">
          <cell r="A1191">
            <v>1018315</v>
          </cell>
          <cell r="B1191" t="str">
            <v>Uponor Ecoflex Single gumisapka 25+28+32/140</v>
          </cell>
          <cell r="C1191">
            <v>6624</v>
          </cell>
          <cell r="D1191" t="str">
            <v>db</v>
          </cell>
          <cell r="E1191" t="str">
            <v/>
          </cell>
          <cell r="F1191">
            <v>1</v>
          </cell>
          <cell r="G1191">
            <v>1</v>
          </cell>
          <cell r="H1191" t="str">
            <v>Ecoflex</v>
          </cell>
          <cell r="I1191" t="str">
            <v>Gumisapka</v>
          </cell>
          <cell r="J1191"/>
          <cell r="K1191"/>
          <cell r="L1191">
            <v>9.18</v>
          </cell>
          <cell r="M1191">
            <v>0.28768102354893688</v>
          </cell>
          <cell r="N1191" t="str">
            <v>PL</v>
          </cell>
          <cell r="O1191">
            <v>330.41129813922919</v>
          </cell>
          <cell r="P1191"/>
          <cell r="Q1191"/>
          <cell r="R1191">
            <v>6624</v>
          </cell>
        </row>
        <row r="1192">
          <cell r="A1192">
            <v>1018313</v>
          </cell>
          <cell r="B1192" t="str">
            <v>Uponor Ecoflex Single gumisapka 32+40+50/175</v>
          </cell>
          <cell r="C1192">
            <v>14095</v>
          </cell>
          <cell r="D1192" t="str">
            <v>db</v>
          </cell>
          <cell r="E1192" t="str">
            <v/>
          </cell>
          <cell r="F1192">
            <v>1</v>
          </cell>
          <cell r="G1192">
            <v>1</v>
          </cell>
          <cell r="H1192" t="str">
            <v>Ecoflex</v>
          </cell>
          <cell r="I1192" t="str">
            <v>Gumisapka</v>
          </cell>
          <cell r="J1192"/>
          <cell r="K1192"/>
          <cell r="L1192">
            <v>10.06</v>
          </cell>
          <cell r="M1192">
            <v>0.63315292777442256</v>
          </cell>
          <cell r="N1192" t="str">
            <v>PL</v>
          </cell>
          <cell r="O1192">
            <v>1445.6979892234481</v>
          </cell>
          <cell r="P1192"/>
          <cell r="Q1192"/>
          <cell r="R1192">
            <v>14095</v>
          </cell>
        </row>
        <row r="1193">
          <cell r="A1193">
            <v>1018314</v>
          </cell>
          <cell r="B1193" t="str">
            <v>Uponor Ecoflex Single gumisapka 40+50+63/140</v>
          </cell>
          <cell r="C1193">
            <v>7403</v>
          </cell>
          <cell r="D1193" t="str">
            <v>db</v>
          </cell>
          <cell r="E1193" t="str">
            <v/>
          </cell>
          <cell r="F1193">
            <v>1</v>
          </cell>
          <cell r="G1193">
            <v>1</v>
          </cell>
          <cell r="H1193" t="str">
            <v>Ecoflex</v>
          </cell>
          <cell r="I1193" t="str">
            <v>Gumisapka</v>
          </cell>
          <cell r="J1193"/>
          <cell r="K1193"/>
          <cell r="L1193">
            <v>8.7799999999999994</v>
          </cell>
          <cell r="M1193">
            <v>0.39040847095045128</v>
          </cell>
          <cell r="N1193" t="str">
            <v>PL</v>
          </cell>
          <cell r="O1193">
            <v>233.75489283386398</v>
          </cell>
          <cell r="P1193"/>
          <cell r="Q1193"/>
          <cell r="R1193">
            <v>7403</v>
          </cell>
        </row>
        <row r="1194">
          <cell r="A1194">
            <v>1095801</v>
          </cell>
          <cell r="B1194" t="str">
            <v>Uponor Ecoflex Single gumisapka 63+75+90/140</v>
          </cell>
          <cell r="C1194">
            <v>7654</v>
          </cell>
          <cell r="D1194" t="str">
            <v>db</v>
          </cell>
          <cell r="E1194"/>
          <cell r="F1194">
            <v>1</v>
          </cell>
          <cell r="G1194">
            <v>1</v>
          </cell>
          <cell r="H1194" t="str">
            <v>Ecoflex</v>
          </cell>
          <cell r="I1194" t="str">
            <v>Gumisapka</v>
          </cell>
          <cell r="J1194"/>
          <cell r="K1194"/>
          <cell r="L1194">
            <v>5.08</v>
          </cell>
          <cell r="M1194">
            <v>0.65886411120760247</v>
          </cell>
          <cell r="N1194" t="str">
            <v>PL</v>
          </cell>
          <cell r="O1194"/>
          <cell r="P1194"/>
          <cell r="Q1194"/>
          <cell r="R1194">
            <v>7654</v>
          </cell>
        </row>
        <row r="1195">
          <cell r="A1195">
            <v>1018312</v>
          </cell>
          <cell r="B1195" t="str">
            <v>Uponor Ecoflex Single gumisapka 63+75/175</v>
          </cell>
          <cell r="C1195">
            <v>12915</v>
          </cell>
          <cell r="D1195" t="str">
            <v>db</v>
          </cell>
          <cell r="E1195" t="str">
            <v/>
          </cell>
          <cell r="F1195">
            <v>1</v>
          </cell>
          <cell r="G1195">
            <v>1</v>
          </cell>
          <cell r="H1195" t="str">
            <v>Ecoflex</v>
          </cell>
          <cell r="I1195" t="str">
            <v>Gumisapka</v>
          </cell>
          <cell r="J1195"/>
          <cell r="K1195"/>
          <cell r="L1195">
            <v>9.67</v>
          </cell>
          <cell r="M1195">
            <v>0.61515644267727976</v>
          </cell>
          <cell r="N1195" t="str">
            <v>PL</v>
          </cell>
          <cell r="O1195">
            <v>1282.5707096085277</v>
          </cell>
          <cell r="P1195"/>
          <cell r="Q1195"/>
          <cell r="R1195">
            <v>12915</v>
          </cell>
        </row>
        <row r="1196">
          <cell r="A1196">
            <v>1086685</v>
          </cell>
          <cell r="B1196" t="str">
            <v>Uponor Ecoflex Single gumisapka 50+63/200</v>
          </cell>
          <cell r="C1196">
            <v>10162</v>
          </cell>
          <cell r="D1196" t="str">
            <v>db</v>
          </cell>
          <cell r="E1196" t="str">
            <v/>
          </cell>
          <cell r="F1196">
            <v>1</v>
          </cell>
          <cell r="G1196">
            <v>1</v>
          </cell>
          <cell r="H1196" t="str">
            <v>Ecoflex</v>
          </cell>
          <cell r="I1196" t="str">
            <v>Gumisapka</v>
          </cell>
          <cell r="J1196"/>
          <cell r="K1196"/>
          <cell r="L1196">
            <v>8.98</v>
          </cell>
          <cell r="M1196">
            <v>0.54579772733882825</v>
          </cell>
          <cell r="N1196" t="str">
            <v>MTO</v>
          </cell>
          <cell r="O1196">
            <v>0</v>
          </cell>
          <cell r="P1196"/>
          <cell r="Q1196"/>
          <cell r="R1196">
            <v>10162</v>
          </cell>
        </row>
        <row r="1197">
          <cell r="A1197">
            <v>1018310</v>
          </cell>
          <cell r="B1197" t="str">
            <v>Uponor Ecoflex Single gumisapka 75+90+110/200</v>
          </cell>
          <cell r="C1197">
            <v>18680</v>
          </cell>
          <cell r="D1197" t="str">
            <v>db</v>
          </cell>
          <cell r="E1197" t="str">
            <v/>
          </cell>
          <cell r="F1197">
            <v>1</v>
          </cell>
          <cell r="G1197">
            <v>1</v>
          </cell>
          <cell r="H1197" t="str">
            <v>Ecoflex</v>
          </cell>
          <cell r="I1197" t="str">
            <v>Gumisapka</v>
          </cell>
          <cell r="J1197"/>
          <cell r="K1197"/>
          <cell r="L1197">
            <v>11.74</v>
          </cell>
          <cell r="M1197">
            <v>0.67696960990667832</v>
          </cell>
          <cell r="N1197" t="str">
            <v>PL</v>
          </cell>
          <cell r="O1197">
            <v>1500.2968720711638</v>
          </cell>
          <cell r="P1197"/>
          <cell r="Q1197"/>
          <cell r="R1197">
            <v>18680</v>
          </cell>
        </row>
        <row r="1198">
          <cell r="A1198">
            <v>1018311</v>
          </cell>
          <cell r="B1198" t="str">
            <v>Uponor Ecoflex Single gumisapka 90+110/175</v>
          </cell>
          <cell r="C1198">
            <v>17771</v>
          </cell>
          <cell r="D1198" t="str">
            <v>db</v>
          </cell>
          <cell r="E1198" t="str">
            <v/>
          </cell>
          <cell r="F1198">
            <v>1</v>
          </cell>
          <cell r="G1198">
            <v>1</v>
          </cell>
          <cell r="H1198" t="str">
            <v>Ecoflex</v>
          </cell>
          <cell r="I1198" t="str">
            <v>Gumisapka</v>
          </cell>
          <cell r="J1198"/>
          <cell r="K1198"/>
          <cell r="L1198">
            <v>9.98</v>
          </cell>
          <cell r="M1198">
            <v>0.7113504855704289</v>
          </cell>
          <cell r="N1198" t="str">
            <v>PL</v>
          </cell>
          <cell r="O1198">
            <v>2039.3359231971779</v>
          </cell>
          <cell r="P1198"/>
          <cell r="Q1198"/>
          <cell r="R1198">
            <v>17771</v>
          </cell>
        </row>
        <row r="1199">
          <cell r="A1199">
            <v>1018246</v>
          </cell>
          <cell r="B1199" t="str">
            <v>Uponor Ecoflex Single gumisapka 25+32+40/90</v>
          </cell>
          <cell r="C1199">
            <v>9083</v>
          </cell>
          <cell r="D1199" t="str">
            <v>db</v>
          </cell>
          <cell r="E1199" t="str">
            <v/>
          </cell>
          <cell r="F1199">
            <v>1</v>
          </cell>
          <cell r="G1199">
            <v>1</v>
          </cell>
          <cell r="H1199" t="str">
            <v>Ecoflex</v>
          </cell>
          <cell r="I1199" t="str">
            <v>Gumisapka</v>
          </cell>
          <cell r="J1199"/>
          <cell r="K1199"/>
          <cell r="L1199">
            <v>6.17</v>
          </cell>
          <cell r="M1199">
            <v>0.65085324768081587</v>
          </cell>
          <cell r="N1199" t="str">
            <v>PL</v>
          </cell>
          <cell r="O1199">
            <v>109.16855026745759</v>
          </cell>
          <cell r="P1199"/>
          <cell r="Q1199"/>
          <cell r="R1199">
            <v>9083</v>
          </cell>
        </row>
        <row r="1200">
          <cell r="A1200">
            <v>1067757</v>
          </cell>
          <cell r="B1200" t="str">
            <v>Uponor Ecoflex Single gumisapka 125/200</v>
          </cell>
          <cell r="C1200">
            <v>27159</v>
          </cell>
          <cell r="D1200" t="str">
            <v>db</v>
          </cell>
          <cell r="E1200" t="str">
            <v/>
          </cell>
          <cell r="F1200">
            <v>1</v>
          </cell>
          <cell r="G1200">
            <v>1</v>
          </cell>
          <cell r="H1200" t="str">
            <v>Ecoflex</v>
          </cell>
          <cell r="I1200" t="str">
            <v>Gumisapka</v>
          </cell>
          <cell r="J1200"/>
          <cell r="K1200"/>
          <cell r="L1200">
            <v>16.64</v>
          </cell>
          <cell r="M1200">
            <v>0.6850861918681046</v>
          </cell>
          <cell r="N1200" t="str">
            <v>PL</v>
          </cell>
          <cell r="O1200">
            <v>2965.8727441139304</v>
          </cell>
          <cell r="P1200"/>
          <cell r="Q1200"/>
          <cell r="R1200">
            <v>27159</v>
          </cell>
        </row>
        <row r="1201">
          <cell r="A1201">
            <v>1121645</v>
          </cell>
          <cell r="B1201" t="str">
            <v>Uponor Ecoflex Single gumisapka 140/200</v>
          </cell>
          <cell r="C1201">
            <v>15651</v>
          </cell>
          <cell r="D1201" t="str">
            <v>db</v>
          </cell>
          <cell r="E1201"/>
          <cell r="F1201">
            <v>1</v>
          </cell>
          <cell r="G1201">
            <v>1</v>
          </cell>
          <cell r="H1201" t="str">
            <v>Ecoflex</v>
          </cell>
          <cell r="I1201" t="str">
            <v>Gumisapka</v>
          </cell>
          <cell r="J1201"/>
          <cell r="K1201"/>
          <cell r="L1201">
            <v>14.35</v>
          </cell>
          <cell r="M1201">
            <v>0.52873849433378628</v>
          </cell>
          <cell r="N1201" t="str">
            <v>PL</v>
          </cell>
          <cell r="O1201" t="e">
            <v>#N/A</v>
          </cell>
          <cell r="P1201"/>
          <cell r="Q1201"/>
          <cell r="R1201">
            <v>15651</v>
          </cell>
        </row>
        <row r="1202">
          <cell r="A1202">
            <v>1121646</v>
          </cell>
          <cell r="B1202" t="str">
            <v>Uponor Ecoflex Single gumisapka 160/250</v>
          </cell>
          <cell r="C1202">
            <v>36445</v>
          </cell>
          <cell r="D1202" t="str">
            <v>db</v>
          </cell>
          <cell r="E1202"/>
          <cell r="F1202">
            <v>1</v>
          </cell>
          <cell r="G1202">
            <v>1</v>
          </cell>
          <cell r="H1202" t="str">
            <v>Ecoflex</v>
          </cell>
          <cell r="I1202" t="str">
            <v>Gumisapka</v>
          </cell>
          <cell r="J1202"/>
          <cell r="K1202"/>
          <cell r="L1202"/>
          <cell r="M1202">
            <v>1</v>
          </cell>
          <cell r="N1202" t="str">
            <v>PL</v>
          </cell>
          <cell r="O1202"/>
          <cell r="P1202"/>
          <cell r="Q1202"/>
          <cell r="R1202">
            <v>36445</v>
          </cell>
        </row>
        <row r="1203">
          <cell r="A1203">
            <v>1083869</v>
          </cell>
          <cell r="B1203" t="str">
            <v>Uponor Ecoflex Single gumisapka 90+110+125/250</v>
          </cell>
          <cell r="C1203">
            <v>29504</v>
          </cell>
          <cell r="D1203" t="str">
            <v>db</v>
          </cell>
          <cell r="E1203" t="str">
            <v/>
          </cell>
          <cell r="F1203">
            <v>1</v>
          </cell>
          <cell r="G1203">
            <v>1</v>
          </cell>
          <cell r="H1203" t="str">
            <v>Ecoflex</v>
          </cell>
          <cell r="I1203" t="str">
            <v>Gumisapka</v>
          </cell>
          <cell r="J1203"/>
          <cell r="K1203"/>
          <cell r="L1203">
            <v>17.55</v>
          </cell>
          <cell r="M1203">
            <v>0.69426273356676482</v>
          </cell>
          <cell r="N1203" t="str">
            <v>PL</v>
          </cell>
          <cell r="O1203">
            <v>0</v>
          </cell>
          <cell r="P1203"/>
          <cell r="Q1203"/>
          <cell r="R1203">
            <v>29504</v>
          </cell>
        </row>
        <row r="1204">
          <cell r="A1204">
            <v>1034305</v>
          </cell>
          <cell r="B1204" t="str">
            <v>Uponor Ecoflex Twin gumisapka 2×20+25/140</v>
          </cell>
          <cell r="C1204">
            <v>18023</v>
          </cell>
          <cell r="D1204" t="str">
            <v>db</v>
          </cell>
          <cell r="E1204" t="str">
            <v/>
          </cell>
          <cell r="F1204">
            <v>1</v>
          </cell>
          <cell r="G1204">
            <v>1</v>
          </cell>
          <cell r="H1204" t="str">
            <v>Ecoflex</v>
          </cell>
          <cell r="I1204" t="str">
            <v>Gumisapka</v>
          </cell>
          <cell r="J1204"/>
          <cell r="K1204"/>
          <cell r="L1204">
            <v>9.08</v>
          </cell>
          <cell r="M1204">
            <v>0.74105297689633609</v>
          </cell>
          <cell r="N1204" t="str">
            <v>PL</v>
          </cell>
          <cell r="O1204">
            <v>214.28191585799999</v>
          </cell>
          <cell r="P1204"/>
          <cell r="Q1204"/>
          <cell r="R1204">
            <v>18023</v>
          </cell>
        </row>
        <row r="1205">
          <cell r="A1205">
            <v>1034306</v>
          </cell>
          <cell r="B1205" t="str">
            <v>Uponor Ecoflex Twin gumisapka 20+25; 25+32+40/175</v>
          </cell>
          <cell r="C1205">
            <v>14761</v>
          </cell>
          <cell r="D1205" t="str">
            <v>db</v>
          </cell>
          <cell r="E1205" t="str">
            <v/>
          </cell>
          <cell r="F1205">
            <v>1</v>
          </cell>
          <cell r="G1205">
            <v>1</v>
          </cell>
          <cell r="H1205" t="str">
            <v>Ecoflex</v>
          </cell>
          <cell r="I1205" t="str">
            <v>Gumisapka</v>
          </cell>
          <cell r="J1205"/>
          <cell r="K1205"/>
          <cell r="L1205">
            <v>11.43</v>
          </cell>
          <cell r="M1205">
            <v>0.60200042620159366</v>
          </cell>
          <cell r="N1205" t="str">
            <v>PL</v>
          </cell>
          <cell r="O1205">
            <v>803.66916869577472</v>
          </cell>
          <cell r="P1205"/>
          <cell r="Q1205"/>
          <cell r="R1205">
            <v>14761</v>
          </cell>
        </row>
        <row r="1206">
          <cell r="A1206">
            <v>1119374</v>
          </cell>
          <cell r="B1206" t="str">
            <v>Uponor Ecoflex Twin gumisapka 2×20+25+32/140</v>
          </cell>
          <cell r="C1206">
            <v>11246</v>
          </cell>
          <cell r="D1206" t="str">
            <v>db</v>
          </cell>
          <cell r="E1206"/>
          <cell r="F1206">
            <v>1</v>
          </cell>
          <cell r="G1206">
            <v>1</v>
          </cell>
          <cell r="H1206" t="str">
            <v>Ecoflex</v>
          </cell>
          <cell r="I1206" t="str">
            <v>Gumisapka</v>
          </cell>
          <cell r="J1206"/>
          <cell r="K1206"/>
          <cell r="L1206">
            <v>8.36</v>
          </cell>
          <cell r="M1206">
            <v>0.61791467734546712</v>
          </cell>
          <cell r="N1206" t="str">
            <v>PL</v>
          </cell>
          <cell r="O1206"/>
          <cell r="P1206"/>
          <cell r="Q1206"/>
          <cell r="R1206">
            <v>11246</v>
          </cell>
        </row>
        <row r="1207">
          <cell r="A1207">
            <v>1018245</v>
          </cell>
          <cell r="B1207" t="str">
            <v>Uponor Ecoflex Twin gumisapka 2×25+32+40/140</v>
          </cell>
          <cell r="C1207">
            <v>6362</v>
          </cell>
          <cell r="D1207" t="str">
            <v>db</v>
          </cell>
          <cell r="E1207" t="str">
            <v/>
          </cell>
          <cell r="F1207">
            <v>1</v>
          </cell>
          <cell r="G1207">
            <v>1</v>
          </cell>
          <cell r="H1207" t="str">
            <v>Ecoflex</v>
          </cell>
          <cell r="I1207" t="str">
            <v>Gumisapka</v>
          </cell>
          <cell r="J1207"/>
          <cell r="K1207"/>
          <cell r="L1207">
            <v>9.1</v>
          </cell>
          <cell r="M1207">
            <v>0.26480950362775302</v>
          </cell>
          <cell r="N1207" t="str">
            <v>PL</v>
          </cell>
          <cell r="O1207">
            <v>839.04038709749432</v>
          </cell>
          <cell r="P1207"/>
          <cell r="Q1207"/>
          <cell r="R1207">
            <v>6362</v>
          </cell>
        </row>
        <row r="1208">
          <cell r="A1208">
            <v>1018309</v>
          </cell>
          <cell r="B1208" t="str">
            <v>Uponor Ecoflex Twin gumisapka 2×25+32+40/175</v>
          </cell>
          <cell r="C1208">
            <v>11402</v>
          </cell>
          <cell r="D1208" t="str">
            <v>db</v>
          </cell>
          <cell r="E1208" t="str">
            <v/>
          </cell>
          <cell r="F1208">
            <v>1</v>
          </cell>
          <cell r="G1208">
            <v>1</v>
          </cell>
          <cell r="H1208" t="str">
            <v>Ecoflex</v>
          </cell>
          <cell r="I1208" t="str">
            <v>Gumisapka</v>
          </cell>
          <cell r="J1208"/>
          <cell r="K1208"/>
          <cell r="L1208">
            <v>9.9499999999999993</v>
          </cell>
          <cell r="M1208">
            <v>0.55146720661782545</v>
          </cell>
          <cell r="N1208" t="str">
            <v>PL</v>
          </cell>
          <cell r="O1208">
            <v>3098.3612935010246</v>
          </cell>
          <cell r="P1208"/>
          <cell r="Q1208"/>
          <cell r="R1208">
            <v>11402</v>
          </cell>
        </row>
        <row r="1209">
          <cell r="A1209">
            <v>1018308</v>
          </cell>
          <cell r="B1209" t="str">
            <v>Uponor Ecoflex Twin gumisapka 2×25+32+50/175</v>
          </cell>
          <cell r="C1209">
            <v>12604</v>
          </cell>
          <cell r="D1209" t="str">
            <v>db</v>
          </cell>
          <cell r="E1209" t="str">
            <v/>
          </cell>
          <cell r="F1209">
            <v>1</v>
          </cell>
          <cell r="G1209">
            <v>1</v>
          </cell>
          <cell r="H1209" t="str">
            <v>Ecoflex</v>
          </cell>
          <cell r="I1209" t="str">
            <v>Gumisapka</v>
          </cell>
          <cell r="J1209"/>
          <cell r="K1209"/>
          <cell r="L1209">
            <v>10.77</v>
          </cell>
          <cell r="M1209">
            <v>0.56080289816070128</v>
          </cell>
          <cell r="N1209" t="str">
            <v>PL</v>
          </cell>
          <cell r="O1209">
            <v>666.99091059824377</v>
          </cell>
          <cell r="P1209"/>
          <cell r="Q1209"/>
          <cell r="R1209">
            <v>12604</v>
          </cell>
        </row>
        <row r="1210">
          <cell r="A1210">
            <v>1018307</v>
          </cell>
          <cell r="B1210" t="str">
            <v>Uponor Ecoflex Twin gumisapka 2×40+50+63/200</v>
          </cell>
          <cell r="C1210">
            <v>13965</v>
          </cell>
          <cell r="D1210" t="str">
            <v>db</v>
          </cell>
          <cell r="E1210" t="str">
            <v/>
          </cell>
          <cell r="F1210">
            <v>1</v>
          </cell>
          <cell r="G1210">
            <v>1</v>
          </cell>
          <cell r="H1210" t="str">
            <v>Ecoflex</v>
          </cell>
          <cell r="I1210" t="str">
            <v>Gumisapka</v>
          </cell>
          <cell r="J1210"/>
          <cell r="K1210"/>
          <cell r="L1210">
            <v>11.76</v>
          </cell>
          <cell r="M1210">
            <v>0.5671688200883529</v>
          </cell>
          <cell r="N1210" t="str">
            <v>PL</v>
          </cell>
          <cell r="O1210">
            <v>3098.9723253995076</v>
          </cell>
          <cell r="P1210"/>
          <cell r="Q1210"/>
          <cell r="R1210">
            <v>13965</v>
          </cell>
        </row>
        <row r="1211">
          <cell r="A1211">
            <v>1086687</v>
          </cell>
          <cell r="B1211" t="str">
            <v>Uponor Ecoflex Twin gumisapka 2×40+50+63/250</v>
          </cell>
          <cell r="C1211">
            <v>22864</v>
          </cell>
          <cell r="D1211" t="str">
            <v>db</v>
          </cell>
          <cell r="E1211" t="str">
            <v/>
          </cell>
          <cell r="F1211">
            <v>1</v>
          </cell>
          <cell r="G1211">
            <v>1</v>
          </cell>
          <cell r="H1211" t="str">
            <v>Ecoflex</v>
          </cell>
          <cell r="I1211" t="str">
            <v>Gumisapka</v>
          </cell>
          <cell r="J1211"/>
          <cell r="K1211"/>
          <cell r="L1211">
            <v>19.14</v>
          </cell>
          <cell r="M1211">
            <v>0.56972919522319598</v>
          </cell>
          <cell r="N1211" t="str">
            <v>MTO</v>
          </cell>
          <cell r="O1211">
            <v>0</v>
          </cell>
          <cell r="P1211"/>
          <cell r="Q1211"/>
          <cell r="R1211">
            <v>22864</v>
          </cell>
        </row>
        <row r="1212">
          <cell r="A1212">
            <v>1088979</v>
          </cell>
          <cell r="B1212" t="str">
            <v>Uponor Ecoflex Twin gumisapka 2×75/250</v>
          </cell>
          <cell r="C1212">
            <v>21362</v>
          </cell>
          <cell r="D1212" t="str">
            <v>db</v>
          </cell>
          <cell r="E1212" t="str">
            <v/>
          </cell>
          <cell r="F1212">
            <v>1</v>
          </cell>
          <cell r="G1212">
            <v>1</v>
          </cell>
          <cell r="H1212" t="str">
            <v>Ecoflex</v>
          </cell>
          <cell r="I1212" t="str">
            <v>Gumisapka</v>
          </cell>
          <cell r="J1212"/>
          <cell r="K1212"/>
          <cell r="L1212">
            <v>17.86</v>
          </cell>
          <cell r="M1212">
            <v>0.57027393095444512</v>
          </cell>
          <cell r="N1212" t="str">
            <v>PL</v>
          </cell>
          <cell r="O1212">
            <v>876.66206459943044</v>
          </cell>
          <cell r="P1212"/>
          <cell r="Q1212"/>
          <cell r="R1212">
            <v>21362</v>
          </cell>
        </row>
        <row r="1213">
          <cell r="A1213">
            <v>1018306</v>
          </cell>
          <cell r="B1213" t="str">
            <v>Uponor Ecoflex Quattro gumisapka 4×25+32/175</v>
          </cell>
          <cell r="C1213">
            <v>13735</v>
          </cell>
          <cell r="D1213" t="str">
            <v>db</v>
          </cell>
          <cell r="E1213" t="str">
            <v/>
          </cell>
          <cell r="F1213">
            <v>1</v>
          </cell>
          <cell r="G1213">
            <v>1</v>
          </cell>
          <cell r="H1213" t="str">
            <v>Ecoflex</v>
          </cell>
          <cell r="I1213" t="str">
            <v>Gumisapka</v>
          </cell>
          <cell r="J1213"/>
          <cell r="K1213"/>
          <cell r="L1213">
            <v>11.75</v>
          </cell>
          <cell r="M1213">
            <v>0.56029504497963589</v>
          </cell>
          <cell r="N1213" t="str">
            <v>PL</v>
          </cell>
          <cell r="O1213">
            <v>577.91113317457257</v>
          </cell>
          <cell r="P1213"/>
          <cell r="Q1213"/>
          <cell r="R1213">
            <v>13735</v>
          </cell>
        </row>
        <row r="1214">
          <cell r="A1214">
            <v>1034308</v>
          </cell>
          <cell r="B1214" t="str">
            <v>Uponor Ecoflex Quattro gumisapka 4×28+32+40/200</v>
          </cell>
          <cell r="C1214">
            <v>32485</v>
          </cell>
          <cell r="D1214" t="str">
            <v>db</v>
          </cell>
          <cell r="E1214" t="str">
            <v/>
          </cell>
          <cell r="F1214">
            <v>1</v>
          </cell>
          <cell r="G1214">
            <v>1</v>
          </cell>
          <cell r="H1214" t="str">
            <v>Ecoflex</v>
          </cell>
          <cell r="I1214" t="str">
            <v>Gumisapka</v>
          </cell>
          <cell r="J1214"/>
          <cell r="K1214"/>
          <cell r="L1214">
            <v>18.29</v>
          </cell>
          <cell r="M1214">
            <v>0.71061035221814595</v>
          </cell>
          <cell r="N1214" t="str">
            <v>MTO</v>
          </cell>
          <cell r="O1214">
            <v>626.10140043653303</v>
          </cell>
          <cell r="P1214"/>
          <cell r="Q1214"/>
          <cell r="R1214">
            <v>32485</v>
          </cell>
        </row>
        <row r="1215">
          <cell r="A1215">
            <v>1086838</v>
          </cell>
          <cell r="B1215" t="str">
            <v>Uponor Ecoflex Quattro gumisapka 4×20+25+32/140</v>
          </cell>
          <cell r="C1215">
            <v>8307</v>
          </cell>
          <cell r="D1215" t="str">
            <v>db</v>
          </cell>
          <cell r="E1215"/>
          <cell r="F1215">
            <v>1</v>
          </cell>
          <cell r="G1215">
            <v>1</v>
          </cell>
          <cell r="H1215" t="str">
            <v>Ecoflex</v>
          </cell>
          <cell r="I1215" t="str">
            <v>Gumisapka</v>
          </cell>
          <cell r="J1215"/>
          <cell r="K1215"/>
          <cell r="L1215">
            <v>5.7</v>
          </cell>
          <cell r="M1215">
            <v>0.64731840026159126</v>
          </cell>
          <cell r="N1215" t="str">
            <v>PL</v>
          </cell>
          <cell r="O1215" t="e">
            <v>#N/A</v>
          </cell>
          <cell r="P1215"/>
          <cell r="Q1215"/>
          <cell r="R1215">
            <v>8307</v>
          </cell>
        </row>
        <row r="1216">
          <cell r="A1216">
            <v>1094252</v>
          </cell>
          <cell r="B1216" t="str">
            <v>Uponor Ecoflex Quattro gumisapka 4×25+32+40/175</v>
          </cell>
          <cell r="C1216">
            <v>10773</v>
          </cell>
          <cell r="D1216" t="str">
            <v>db</v>
          </cell>
          <cell r="E1216"/>
          <cell r="F1216">
            <v>1</v>
          </cell>
          <cell r="G1216">
            <v>1</v>
          </cell>
          <cell r="H1216" t="str">
            <v>Ecoflex</v>
          </cell>
          <cell r="I1216" t="str">
            <v>Gumisapka</v>
          </cell>
          <cell r="J1216"/>
          <cell r="K1216"/>
          <cell r="L1216">
            <v>9.8699999999999992</v>
          </cell>
          <cell r="M1216">
            <v>0.52909570704056919</v>
          </cell>
          <cell r="N1216" t="str">
            <v>PL</v>
          </cell>
          <cell r="O1216" t="e">
            <v>#N/A</v>
          </cell>
          <cell r="P1216"/>
          <cell r="Q1216"/>
          <cell r="R1216">
            <v>10773</v>
          </cell>
        </row>
        <row r="1217">
          <cell r="A1217">
            <v>1060982</v>
          </cell>
          <cell r="B1217" t="str">
            <v>Uponor Ecoflex T szigetelőkészlet 140/175/200</v>
          </cell>
          <cell r="C1217">
            <v>120645</v>
          </cell>
          <cell r="D1217" t="str">
            <v>db</v>
          </cell>
          <cell r="E1217" t="str">
            <v/>
          </cell>
          <cell r="F1217">
            <v>1</v>
          </cell>
          <cell r="G1217">
            <v>1</v>
          </cell>
          <cell r="H1217" t="str">
            <v>Ecoflex</v>
          </cell>
          <cell r="I1217" t="str">
            <v>Tartozék</v>
          </cell>
          <cell r="J1217" t="str">
            <v>Szigetelőkészlet</v>
          </cell>
          <cell r="K1217"/>
          <cell r="L1217">
            <v>169.4</v>
          </cell>
          <cell r="M1217">
            <v>0.27830078139187941</v>
          </cell>
          <cell r="N1217" t="str">
            <v>PL</v>
          </cell>
          <cell r="O1217">
            <v>7035.022987806683</v>
          </cell>
          <cell r="P1217"/>
          <cell r="Q1217"/>
          <cell r="R1217">
            <v>120645</v>
          </cell>
        </row>
        <row r="1218">
          <cell r="A1218">
            <v>1090041</v>
          </cell>
          <cell r="B1218" t="str">
            <v>Uponor Ecoflex T szigetelő héj 140/175/200</v>
          </cell>
          <cell r="C1218">
            <v>101684</v>
          </cell>
          <cell r="D1218" t="str">
            <v>db</v>
          </cell>
          <cell r="E1218" t="str">
            <v/>
          </cell>
          <cell r="F1218">
            <v>1</v>
          </cell>
          <cell r="G1218">
            <v>1</v>
          </cell>
          <cell r="H1218" t="str">
            <v>Ecoflex</v>
          </cell>
          <cell r="I1218" t="str">
            <v>Tartozék</v>
          </cell>
          <cell r="J1218" t="str">
            <v>Szigetelőkészlet</v>
          </cell>
          <cell r="K1218"/>
          <cell r="L1218">
            <v>132.74</v>
          </cell>
          <cell r="M1218">
            <v>0.32903271064771211</v>
          </cell>
          <cell r="N1218" t="str">
            <v>MTO</v>
          </cell>
          <cell r="O1218">
            <v>0</v>
          </cell>
          <cell r="P1218"/>
          <cell r="Q1218"/>
          <cell r="R1218">
            <v>101684</v>
          </cell>
        </row>
        <row r="1219">
          <cell r="A1219">
            <v>1090042</v>
          </cell>
          <cell r="B1219" t="str">
            <v>Uponor Ecoflex T szigetelés 140/175/200</v>
          </cell>
          <cell r="C1219">
            <v>11277</v>
          </cell>
          <cell r="D1219" t="str">
            <v>db</v>
          </cell>
          <cell r="E1219" t="str">
            <v/>
          </cell>
          <cell r="F1219">
            <v>1</v>
          </cell>
          <cell r="G1219">
            <v>1</v>
          </cell>
          <cell r="H1219" t="str">
            <v>Ecoflex</v>
          </cell>
          <cell r="I1219" t="str">
            <v>Tartozék</v>
          </cell>
          <cell r="J1219" t="str">
            <v>Szigetelőkészlet</v>
          </cell>
          <cell r="K1219"/>
          <cell r="L1219">
            <v>12.31</v>
          </cell>
          <cell r="M1219">
            <v>0.43893054076031335</v>
          </cell>
          <cell r="N1219" t="str">
            <v>MTO</v>
          </cell>
          <cell r="O1219">
            <v>0</v>
          </cell>
          <cell r="P1219"/>
          <cell r="Q1219"/>
          <cell r="R1219">
            <v>11277</v>
          </cell>
        </row>
        <row r="1220">
          <cell r="A1220">
            <v>1121805</v>
          </cell>
          <cell r="B1220" t="str">
            <v>Uponor Ecoflex T szigetelőkészlet 140/175/200/250</v>
          </cell>
          <cell r="C1220">
            <v>185100</v>
          </cell>
          <cell r="D1220" t="str">
            <v>db</v>
          </cell>
          <cell r="E1220"/>
          <cell r="F1220">
            <v>1</v>
          </cell>
          <cell r="G1220">
            <v>1</v>
          </cell>
          <cell r="H1220" t="str">
            <v>Ecoflex</v>
          </cell>
          <cell r="I1220" t="str">
            <v>Tartozék</v>
          </cell>
          <cell r="J1220" t="str">
            <v>Szigetelőkészlet</v>
          </cell>
          <cell r="K1220"/>
          <cell r="L1220">
            <v>186.71</v>
          </cell>
          <cell r="M1220">
            <v>0.48154231414614768</v>
          </cell>
          <cell r="N1220" t="str">
            <v>PL</v>
          </cell>
          <cell r="O1220"/>
          <cell r="P1220"/>
          <cell r="Q1220"/>
          <cell r="R1220">
            <v>185100</v>
          </cell>
        </row>
        <row r="1221">
          <cell r="A1221">
            <v>1121806</v>
          </cell>
          <cell r="B1221" t="str">
            <v>Uponor Ecoflex toldás szigetelőkészlet 250</v>
          </cell>
          <cell r="C1221">
            <v>105777</v>
          </cell>
          <cell r="D1221" t="str">
            <v>db</v>
          </cell>
          <cell r="E1221"/>
          <cell r="F1221">
            <v>1</v>
          </cell>
          <cell r="G1221">
            <v>1</v>
          </cell>
          <cell r="H1221" t="str">
            <v>Ecoflex</v>
          </cell>
          <cell r="I1221" t="str">
            <v>Tartozék</v>
          </cell>
          <cell r="J1221" t="str">
            <v>Szigetelőkészlet</v>
          </cell>
          <cell r="K1221"/>
          <cell r="L1221">
            <v>149.4</v>
          </cell>
          <cell r="M1221">
            <v>0.27404197787727869</v>
          </cell>
          <cell r="N1221" t="str">
            <v>PL</v>
          </cell>
          <cell r="O1221"/>
          <cell r="P1221"/>
          <cell r="Q1221"/>
          <cell r="R1221">
            <v>105777</v>
          </cell>
        </row>
        <row r="1222">
          <cell r="A1222">
            <v>1090230</v>
          </cell>
          <cell r="B1222" t="str">
            <v>Uponor Ecoflex toldás szigetelőkészlet 68/90</v>
          </cell>
          <cell r="C1222">
            <v>37608</v>
          </cell>
          <cell r="D1222" t="str">
            <v>db</v>
          </cell>
          <cell r="E1222" t="str">
            <v/>
          </cell>
          <cell r="F1222">
            <v>1</v>
          </cell>
          <cell r="G1222">
            <v>1</v>
          </cell>
          <cell r="H1222" t="str">
            <v>Ecoflex</v>
          </cell>
          <cell r="I1222" t="str">
            <v>Tartozék</v>
          </cell>
          <cell r="J1222" t="str">
            <v>Szigetelőkészlet</v>
          </cell>
          <cell r="K1222"/>
          <cell r="L1222">
            <v>27.89</v>
          </cell>
          <cell r="M1222">
            <v>0.61882848970468229</v>
          </cell>
          <cell r="N1222" t="str">
            <v>MTO</v>
          </cell>
          <cell r="O1222">
            <v>0</v>
          </cell>
          <cell r="P1222"/>
          <cell r="Q1222"/>
          <cell r="R1222">
            <v>37608</v>
          </cell>
        </row>
        <row r="1223">
          <cell r="A1223">
            <v>1090231</v>
          </cell>
          <cell r="B1223" t="str">
            <v>Uponor Ecoflex toldás szigetelőkészlet 140</v>
          </cell>
          <cell r="C1223">
            <v>38985</v>
          </cell>
          <cell r="D1223" t="str">
            <v>db</v>
          </cell>
          <cell r="E1223" t="str">
            <v/>
          </cell>
          <cell r="F1223">
            <v>1</v>
          </cell>
          <cell r="G1223">
            <v>1</v>
          </cell>
          <cell r="H1223" t="str">
            <v>Ecoflex</v>
          </cell>
          <cell r="I1223" t="str">
            <v>Tartozék</v>
          </cell>
          <cell r="J1223" t="str">
            <v>Szigetelőkészlet</v>
          </cell>
          <cell r="K1223"/>
          <cell r="L1223">
            <v>26.26</v>
          </cell>
          <cell r="M1223">
            <v>0.65378224171938382</v>
          </cell>
          <cell r="N1223" t="str">
            <v>MTO</v>
          </cell>
          <cell r="O1223">
            <v>0</v>
          </cell>
          <cell r="P1223"/>
          <cell r="Q1223"/>
          <cell r="R1223">
            <v>38985</v>
          </cell>
        </row>
        <row r="1224">
          <cell r="A1224">
            <v>1060984</v>
          </cell>
          <cell r="B1224" t="str">
            <v>Uponor Ecoflex toldás szigetelőkészlet 140/175/200</v>
          </cell>
          <cell r="C1224">
            <v>95862</v>
          </cell>
          <cell r="D1224" t="str">
            <v>db</v>
          </cell>
          <cell r="E1224" t="str">
            <v/>
          </cell>
          <cell r="F1224">
            <v>1</v>
          </cell>
          <cell r="G1224">
            <v>1</v>
          </cell>
          <cell r="H1224" t="str">
            <v>Ecoflex</v>
          </cell>
          <cell r="I1224" t="str">
            <v>Tartozék</v>
          </cell>
          <cell r="J1224" t="str">
            <v>Szigetelőkészlet</v>
          </cell>
          <cell r="K1224"/>
          <cell r="L1224">
            <v>128.41</v>
          </cell>
          <cell r="M1224">
            <v>0.31149909216071192</v>
          </cell>
          <cell r="N1224" t="str">
            <v>PL</v>
          </cell>
          <cell r="O1224">
            <v>6723.0663716427853</v>
          </cell>
          <cell r="P1224"/>
          <cell r="Q1224"/>
          <cell r="R1224">
            <v>95862</v>
          </cell>
        </row>
        <row r="1225">
          <cell r="A1225">
            <v>1083872</v>
          </cell>
          <cell r="B1225" t="str">
            <v>Uponor Ecoflex toldás szigetelőkészlet 250, zsugormandzsettával</v>
          </cell>
          <cell r="C1225">
            <v>49206</v>
          </cell>
          <cell r="D1225" t="str">
            <v>db</v>
          </cell>
          <cell r="E1225" t="str">
            <v/>
          </cell>
          <cell r="F1225">
            <v>1</v>
          </cell>
          <cell r="G1225">
            <v>1</v>
          </cell>
          <cell r="H1225" t="str">
            <v>Ecoflex</v>
          </cell>
          <cell r="I1225" t="str">
            <v>Tartozék</v>
          </cell>
          <cell r="J1225" t="str">
            <v>Szigetelőkészlet</v>
          </cell>
          <cell r="K1225"/>
          <cell r="L1225">
            <v>45.92</v>
          </cell>
          <cell r="M1225">
            <v>0.52033727105267413</v>
          </cell>
          <cell r="N1225" t="str">
            <v>MTO</v>
          </cell>
          <cell r="O1225">
            <v>183.12220909876319</v>
          </cell>
          <cell r="P1225"/>
          <cell r="Q1225"/>
          <cell r="R1225">
            <v>49206</v>
          </cell>
        </row>
        <row r="1226">
          <cell r="A1226">
            <v>1060985</v>
          </cell>
          <cell r="B1226" t="str">
            <v>Uponor Ecoflex könyök szigetelőkészlet 140/175/200</v>
          </cell>
          <cell r="C1226">
            <v>96134</v>
          </cell>
          <cell r="D1226" t="str">
            <v>db</v>
          </cell>
          <cell r="E1226" t="str">
            <v/>
          </cell>
          <cell r="F1226">
            <v>1</v>
          </cell>
          <cell r="G1226">
            <v>1</v>
          </cell>
          <cell r="H1226" t="str">
            <v>Ecoflex</v>
          </cell>
          <cell r="I1226" t="str">
            <v>Tartozék</v>
          </cell>
          <cell r="J1226" t="str">
            <v>Szigetelőkészlet</v>
          </cell>
          <cell r="K1226"/>
          <cell r="L1226">
            <v>137.5</v>
          </cell>
          <cell r="M1226">
            <v>0.26484681699556212</v>
          </cell>
          <cell r="N1226" t="str">
            <v>PL</v>
          </cell>
          <cell r="O1226">
            <v>11427.193415999487</v>
          </cell>
          <cell r="P1226"/>
          <cell r="Q1226"/>
          <cell r="R1226">
            <v>96134</v>
          </cell>
        </row>
        <row r="1227">
          <cell r="A1227">
            <v>1007355</v>
          </cell>
          <cell r="B1227" t="str">
            <v>Uponor Ecoflex H-szigetelőkészlet 140/175/200</v>
          </cell>
          <cell r="C1227">
            <v>469000</v>
          </cell>
          <cell r="D1227" t="str">
            <v>db</v>
          </cell>
          <cell r="E1227" t="str">
            <v/>
          </cell>
          <cell r="F1227">
            <v>1</v>
          </cell>
          <cell r="G1227">
            <v>1</v>
          </cell>
          <cell r="H1227" t="str">
            <v>Ecoflex</v>
          </cell>
          <cell r="I1227" t="str">
            <v>Tartozék</v>
          </cell>
          <cell r="J1227" t="str">
            <v>Szigetelőkészlet</v>
          </cell>
          <cell r="K1227"/>
          <cell r="L1227">
            <v>250.55</v>
          </cell>
          <cell r="M1227">
            <v>0.72541695223741998</v>
          </cell>
          <cell r="N1227" t="str">
            <v>PL</v>
          </cell>
          <cell r="O1227">
            <v>697.24058949300002</v>
          </cell>
          <cell r="P1227"/>
          <cell r="Q1227"/>
          <cell r="R1227">
            <v>469000</v>
          </cell>
        </row>
        <row r="1228">
          <cell r="A1228">
            <v>1018326</v>
          </cell>
          <cell r="B1228" t="str">
            <v>Uponor Ecoflex akna 6x140/175/200</v>
          </cell>
          <cell r="C1228">
            <v>547888</v>
          </cell>
          <cell r="D1228" t="str">
            <v>db</v>
          </cell>
          <cell r="E1228" t="str">
            <v/>
          </cell>
          <cell r="F1228">
            <v>1</v>
          </cell>
          <cell r="G1228">
            <v>1</v>
          </cell>
          <cell r="H1228" t="str">
            <v>Ecoflex</v>
          </cell>
          <cell r="I1228" t="str">
            <v>Tartozék</v>
          </cell>
          <cell r="J1228" t="str">
            <v>Akna</v>
          </cell>
          <cell r="K1228"/>
          <cell r="L1228">
            <v>302.73</v>
          </cell>
          <cell r="M1228">
            <v>0.71600164189597082</v>
          </cell>
          <cell r="N1228" t="str">
            <v>PL</v>
          </cell>
          <cell r="O1228">
            <v>1000.75409129405</v>
          </cell>
          <cell r="P1228"/>
          <cell r="Q1228"/>
          <cell r="R1228">
            <v>547888</v>
          </cell>
        </row>
        <row r="1229">
          <cell r="A1229">
            <v>1018327</v>
          </cell>
          <cell r="B1229" t="str">
            <v>Uponor Ecoflex akna 8x140/175/200</v>
          </cell>
          <cell r="C1229">
            <v>639660</v>
          </cell>
          <cell r="D1229" t="str">
            <v>db</v>
          </cell>
          <cell r="E1229" t="str">
            <v/>
          </cell>
          <cell r="F1229">
            <v>1</v>
          </cell>
          <cell r="G1229">
            <v>1</v>
          </cell>
          <cell r="H1229" t="str">
            <v>Ecoflex</v>
          </cell>
          <cell r="I1229" t="str">
            <v>Tartozék</v>
          </cell>
          <cell r="J1229" t="str">
            <v>Akna</v>
          </cell>
          <cell r="K1229"/>
          <cell r="L1229">
            <v>313.83</v>
          </cell>
          <cell r="M1229">
            <v>0.74782767655455906</v>
          </cell>
          <cell r="N1229" t="str">
            <v>PL</v>
          </cell>
          <cell r="O1229">
            <v>0</v>
          </cell>
          <cell r="P1229"/>
          <cell r="Q1229"/>
          <cell r="R1229">
            <v>639660</v>
          </cell>
        </row>
        <row r="1230">
          <cell r="A1230">
            <v>1084576</v>
          </cell>
          <cell r="B1230" t="str">
            <v>Uponor Ecoflex akna 2x250-6x140/175/200</v>
          </cell>
          <cell r="C1230">
            <v>1244375</v>
          </cell>
          <cell r="D1230" t="str">
            <v>db</v>
          </cell>
          <cell r="E1230" t="str">
            <v/>
          </cell>
          <cell r="F1230">
            <v>1</v>
          </cell>
          <cell r="G1230">
            <v>1</v>
          </cell>
          <cell r="H1230" t="str">
            <v>Ecoflex</v>
          </cell>
          <cell r="I1230" t="str">
            <v>Tartozék</v>
          </cell>
          <cell r="J1230" t="str">
            <v>Akna</v>
          </cell>
          <cell r="K1230"/>
          <cell r="L1230">
            <v>538.27</v>
          </cell>
          <cell r="M1230">
            <v>0.77766847086841773</v>
          </cell>
          <cell r="N1230" t="str">
            <v>PL</v>
          </cell>
          <cell r="O1230">
            <v>0</v>
          </cell>
          <cell r="P1230"/>
          <cell r="Q1230"/>
          <cell r="R1230">
            <v>1244375</v>
          </cell>
        </row>
        <row r="1231">
          <cell r="A1231">
            <v>1084577</v>
          </cell>
          <cell r="B1231" t="str">
            <v>Uponor Ecoflex akna 4x250-4x140/175/200</v>
          </cell>
          <cell r="C1231">
            <v>1975724</v>
          </cell>
          <cell r="D1231" t="str">
            <v>db</v>
          </cell>
          <cell r="E1231" t="str">
            <v/>
          </cell>
          <cell r="F1231">
            <v>1</v>
          </cell>
          <cell r="G1231">
            <v>1</v>
          </cell>
          <cell r="H1231" t="str">
            <v>Ecoflex</v>
          </cell>
          <cell r="I1231" t="str">
            <v>Tartozék</v>
          </cell>
          <cell r="J1231" t="str">
            <v>Akna</v>
          </cell>
          <cell r="K1231"/>
          <cell r="L1231">
            <v>903.3</v>
          </cell>
          <cell r="M1231">
            <v>0.76500539512763344</v>
          </cell>
          <cell r="N1231" t="str">
            <v>PL</v>
          </cell>
          <cell r="O1231">
            <v>0</v>
          </cell>
          <cell r="P1231"/>
          <cell r="Q1231"/>
          <cell r="R1231">
            <v>1975724</v>
          </cell>
        </row>
        <row r="1232">
          <cell r="A1232">
            <v>1084578</v>
          </cell>
          <cell r="B1232" t="str">
            <v>Uponor Ecoflex akna 6x250-2x140/175/200</v>
          </cell>
          <cell r="C1232">
            <v>4063377</v>
          </cell>
          <cell r="D1232" t="str">
            <v>db</v>
          </cell>
          <cell r="E1232" t="str">
            <v/>
          </cell>
          <cell r="F1232">
            <v>1</v>
          </cell>
          <cell r="G1232">
            <v>1</v>
          </cell>
          <cell r="H1232" t="str">
            <v>Ecoflex</v>
          </cell>
          <cell r="I1232" t="str">
            <v>Tartozék</v>
          </cell>
          <cell r="J1232" t="str">
            <v>Akna</v>
          </cell>
          <cell r="K1232"/>
          <cell r="L1232">
            <v>942.96</v>
          </cell>
          <cell r="M1232">
            <v>0.88072256003472837</v>
          </cell>
          <cell r="N1232" t="str">
            <v>PL</v>
          </cell>
          <cell r="O1232">
            <v>0</v>
          </cell>
          <cell r="P1232"/>
          <cell r="Q1232"/>
          <cell r="R1232">
            <v>4063377</v>
          </cell>
        </row>
        <row r="1233">
          <cell r="A1233">
            <v>1060993</v>
          </cell>
          <cell r="B1233" t="str">
            <v>Uponor Ecoflex szűkítő gyűrű 140/90</v>
          </cell>
          <cell r="C1233">
            <v>7242</v>
          </cell>
          <cell r="D1233" t="str">
            <v>db</v>
          </cell>
          <cell r="E1233"/>
          <cell r="F1233">
            <v>1</v>
          </cell>
          <cell r="G1233">
            <v>1</v>
          </cell>
          <cell r="H1233" t="str">
            <v>Ecoflex</v>
          </cell>
          <cell r="I1233" t="str">
            <v>Tartozék</v>
          </cell>
          <cell r="J1233" t="str">
            <v>Szűkítő</v>
          </cell>
          <cell r="K1233"/>
          <cell r="L1233">
            <v>2.35</v>
          </cell>
          <cell r="M1233">
            <v>0.83321326823516428</v>
          </cell>
          <cell r="N1233" t="str">
            <v>PL</v>
          </cell>
          <cell r="O1233">
            <v>32.350591055999999</v>
          </cell>
          <cell r="P1233"/>
          <cell r="Q1233"/>
          <cell r="R1233">
            <v>7242</v>
          </cell>
        </row>
        <row r="1234">
          <cell r="A1234">
            <v>1121807</v>
          </cell>
          <cell r="B1234" t="str">
            <v>Uponor Ecoflex szűkítő gyűrű 250/250</v>
          </cell>
          <cell r="C1234">
            <v>7242</v>
          </cell>
          <cell r="D1234" t="str">
            <v>db</v>
          </cell>
          <cell r="E1234"/>
          <cell r="F1234">
            <v>1</v>
          </cell>
          <cell r="G1234">
            <v>1</v>
          </cell>
          <cell r="H1234" t="str">
            <v>Ecoflex</v>
          </cell>
          <cell r="I1234" t="str">
            <v>Tartozék</v>
          </cell>
          <cell r="J1234" t="str">
            <v>Szűkítő</v>
          </cell>
          <cell r="K1234"/>
          <cell r="L1234">
            <v>3.09</v>
          </cell>
          <cell r="M1234">
            <v>0.7806931909985777</v>
          </cell>
          <cell r="N1234" t="str">
            <v>PL</v>
          </cell>
          <cell r="O1234"/>
          <cell r="P1234"/>
          <cell r="Q1234"/>
          <cell r="R1234">
            <v>7242</v>
          </cell>
        </row>
        <row r="1235">
          <cell r="A1235">
            <v>1121808</v>
          </cell>
          <cell r="B1235" t="str">
            <v>Uponor Ecoflex szűkítő gyűrű 250/200</v>
          </cell>
          <cell r="C1235">
            <v>7242</v>
          </cell>
          <cell r="D1235" t="str">
            <v>db</v>
          </cell>
          <cell r="E1235"/>
          <cell r="F1235">
            <v>1</v>
          </cell>
          <cell r="G1235">
            <v>1</v>
          </cell>
          <cell r="H1235" t="str">
            <v>Ecoflex</v>
          </cell>
          <cell r="I1235" t="str">
            <v>Tartozék</v>
          </cell>
          <cell r="J1235" t="str">
            <v>Szűkítő</v>
          </cell>
          <cell r="K1235"/>
          <cell r="L1235">
            <v>3.09</v>
          </cell>
          <cell r="M1235">
            <v>0.7806931909985777</v>
          </cell>
          <cell r="N1235" t="str">
            <v>PL</v>
          </cell>
          <cell r="O1235"/>
          <cell r="P1235"/>
          <cell r="Q1235"/>
          <cell r="R1235">
            <v>7242</v>
          </cell>
        </row>
        <row r="1236">
          <cell r="A1236">
            <v>1121809</v>
          </cell>
          <cell r="B1236" t="str">
            <v>Uponor Ecoflex szűkítő gyűrű 250/175</v>
          </cell>
          <cell r="C1236">
            <v>7242</v>
          </cell>
          <cell r="D1236" t="str">
            <v>db</v>
          </cell>
          <cell r="E1236"/>
          <cell r="F1236">
            <v>1</v>
          </cell>
          <cell r="G1236">
            <v>1</v>
          </cell>
          <cell r="H1236" t="str">
            <v>Ecoflex</v>
          </cell>
          <cell r="I1236" t="str">
            <v>Tartozék</v>
          </cell>
          <cell r="J1236" t="str">
            <v>Szűkítő</v>
          </cell>
          <cell r="K1236"/>
          <cell r="L1236">
            <v>3.09</v>
          </cell>
          <cell r="M1236">
            <v>0.7806931909985777</v>
          </cell>
          <cell r="N1236" t="str">
            <v>PL</v>
          </cell>
          <cell r="O1236"/>
          <cell r="P1236"/>
          <cell r="Q1236"/>
          <cell r="R1236">
            <v>7242</v>
          </cell>
        </row>
        <row r="1237">
          <cell r="A1237">
            <v>1122070</v>
          </cell>
          <cell r="B1237" t="str">
            <v>Uponor Ecoflex szűkítő gyűrű 250/140</v>
          </cell>
          <cell r="C1237">
            <v>7242</v>
          </cell>
          <cell r="D1237" t="str">
            <v>db</v>
          </cell>
          <cell r="E1237"/>
          <cell r="F1237">
            <v>1</v>
          </cell>
          <cell r="G1237">
            <v>1</v>
          </cell>
          <cell r="H1237" t="str">
            <v>Ecoflex</v>
          </cell>
          <cell r="I1237" t="str">
            <v>Tartozék</v>
          </cell>
          <cell r="J1237" t="str">
            <v>Szűkítő</v>
          </cell>
          <cell r="K1237"/>
          <cell r="L1237">
            <v>3.09</v>
          </cell>
          <cell r="M1237">
            <v>0.7806931909985777</v>
          </cell>
          <cell r="N1237" t="str">
            <v>PL</v>
          </cell>
          <cell r="O1237"/>
          <cell r="P1237"/>
          <cell r="Q1237"/>
          <cell r="R1237">
            <v>7242</v>
          </cell>
        </row>
        <row r="1238">
          <cell r="A1238">
            <v>1034312</v>
          </cell>
          <cell r="B1238" t="str">
            <v>Uponor Ecoflex zipzáros zsugormandzsetta 140/175/200</v>
          </cell>
          <cell r="C1238">
            <v>55731</v>
          </cell>
          <cell r="D1238" t="str">
            <v>db</v>
          </cell>
          <cell r="E1238" t="str">
            <v/>
          </cell>
          <cell r="F1238">
            <v>1</v>
          </cell>
          <cell r="G1238">
            <v>1</v>
          </cell>
          <cell r="H1238" t="str">
            <v>Ecoflex</v>
          </cell>
          <cell r="I1238" t="str">
            <v>Tartozék</v>
          </cell>
          <cell r="J1238" t="str">
            <v>Zsugormandzstta</v>
          </cell>
          <cell r="K1238"/>
          <cell r="L1238">
            <v>30.94</v>
          </cell>
          <cell r="M1238">
            <v>0.71465147603795365</v>
          </cell>
          <cell r="N1238" t="str">
            <v>MTO</v>
          </cell>
          <cell r="O1238">
            <v>0</v>
          </cell>
          <cell r="P1238"/>
          <cell r="Q1238"/>
          <cell r="R1238">
            <v>55731</v>
          </cell>
        </row>
        <row r="1239">
          <cell r="A1239">
            <v>1018379</v>
          </cell>
          <cell r="B1239" t="str">
            <v>Uponor Ecoflex zsugormandzsetta 140</v>
          </cell>
          <cell r="C1239">
            <v>8598</v>
          </cell>
          <cell r="D1239" t="str">
            <v>db</v>
          </cell>
          <cell r="E1239" t="str">
            <v/>
          </cell>
          <cell r="F1239">
            <v>1</v>
          </cell>
          <cell r="G1239">
            <v>1</v>
          </cell>
          <cell r="H1239" t="str">
            <v>Ecoflex</v>
          </cell>
          <cell r="I1239" t="str">
            <v>Tartozék</v>
          </cell>
          <cell r="J1239" t="str">
            <v>Zsugormandzstta</v>
          </cell>
          <cell r="K1239"/>
          <cell r="L1239">
            <v>6.36</v>
          </cell>
          <cell r="M1239">
            <v>0.61980024583825144</v>
          </cell>
          <cell r="N1239" t="str">
            <v>PL</v>
          </cell>
          <cell r="O1239">
            <v>0</v>
          </cell>
          <cell r="P1239"/>
          <cell r="Q1239"/>
          <cell r="R1239">
            <v>8598</v>
          </cell>
        </row>
        <row r="1240">
          <cell r="A1240">
            <v>1018380</v>
          </cell>
          <cell r="B1240" t="str">
            <v>Uponor Ecoflex zsugormandzsetta 175/200</v>
          </cell>
          <cell r="C1240">
            <v>8961</v>
          </cell>
          <cell r="D1240" t="str">
            <v>db</v>
          </cell>
          <cell r="E1240" t="str">
            <v/>
          </cell>
          <cell r="F1240">
            <v>1</v>
          </cell>
          <cell r="G1240">
            <v>1</v>
          </cell>
          <cell r="H1240" t="str">
            <v>Ecoflex</v>
          </cell>
          <cell r="I1240" t="str">
            <v>Tartozék</v>
          </cell>
          <cell r="J1240" t="str">
            <v>Zsugormandzstta</v>
          </cell>
          <cell r="K1240"/>
          <cell r="L1240">
            <v>7.1</v>
          </cell>
          <cell r="M1240">
            <v>0.59275662474834567</v>
          </cell>
          <cell r="N1240" t="str">
            <v>PL</v>
          </cell>
          <cell r="O1240">
            <v>-29.005830167742403</v>
          </cell>
          <cell r="P1240"/>
          <cell r="Q1240"/>
          <cell r="R1240">
            <v>8961</v>
          </cell>
        </row>
        <row r="1241">
          <cell r="A1241">
            <v>1084575</v>
          </cell>
          <cell r="B1241" t="str">
            <v>Uponor Ecoflex zsugormandzsetta 250</v>
          </cell>
          <cell r="C1241">
            <v>24073</v>
          </cell>
          <cell r="D1241" t="str">
            <v>db</v>
          </cell>
          <cell r="E1241" t="str">
            <v/>
          </cell>
          <cell r="F1241">
            <v>1</v>
          </cell>
          <cell r="G1241">
            <v>1</v>
          </cell>
          <cell r="H1241" t="str">
            <v>Ecoflex</v>
          </cell>
          <cell r="I1241" t="str">
            <v>Tartozék</v>
          </cell>
          <cell r="J1241" t="str">
            <v>Zsugormandzstta</v>
          </cell>
          <cell r="K1241"/>
          <cell r="L1241">
            <v>11.93</v>
          </cell>
          <cell r="M1241">
            <v>0.74528038790716511</v>
          </cell>
          <cell r="N1241" t="str">
            <v>PL</v>
          </cell>
          <cell r="O1241">
            <v>0</v>
          </cell>
          <cell r="P1241"/>
          <cell r="Q1241"/>
          <cell r="R1241">
            <v>24073</v>
          </cell>
        </row>
        <row r="1242">
          <cell r="A1242">
            <v>1018382</v>
          </cell>
          <cell r="B1242" t="str">
            <v>Uponor Ecoflex szigetelőszalag zsugormandzsetta 10m</v>
          </cell>
          <cell r="C1242">
            <v>22500</v>
          </cell>
          <cell r="D1242" t="str">
            <v>db</v>
          </cell>
          <cell r="E1242" t="str">
            <v/>
          </cell>
          <cell r="F1242">
            <v>1</v>
          </cell>
          <cell r="G1242">
            <v>1</v>
          </cell>
          <cell r="H1242" t="str">
            <v>Ecoflex</v>
          </cell>
          <cell r="I1242" t="str">
            <v>Tartozék</v>
          </cell>
          <cell r="J1242" t="str">
            <v>Zsugormandzstta</v>
          </cell>
          <cell r="K1242"/>
          <cell r="L1242">
            <v>11.35</v>
          </cell>
          <cell r="M1242">
            <v>0.7407221001445925</v>
          </cell>
          <cell r="N1242" t="str">
            <v>MTO</v>
          </cell>
          <cell r="O1242">
            <v>0</v>
          </cell>
          <cell r="P1242"/>
          <cell r="Q1242"/>
          <cell r="R1242">
            <v>22500</v>
          </cell>
        </row>
        <row r="1243">
          <cell r="A1243">
            <v>1007358</v>
          </cell>
          <cell r="B1243" t="str">
            <v>Uponor Ecoflex falátvezető tömítőgyűrű dupla 68</v>
          </cell>
          <cell r="C1243">
            <v>46401</v>
          </cell>
          <cell r="D1243" t="str">
            <v>db</v>
          </cell>
          <cell r="E1243" t="str">
            <v/>
          </cell>
          <cell r="F1243">
            <v>1</v>
          </cell>
          <cell r="G1243">
            <v>1</v>
          </cell>
          <cell r="H1243" t="str">
            <v>Ecoflex</v>
          </cell>
          <cell r="I1243" t="str">
            <v>Tartozék</v>
          </cell>
          <cell r="J1243" t="str">
            <v>Falátvezetés</v>
          </cell>
          <cell r="K1243"/>
          <cell r="L1243">
            <v>35.65</v>
          </cell>
          <cell r="M1243">
            <v>0.60510253050425344</v>
          </cell>
          <cell r="N1243" t="str">
            <v>MTO</v>
          </cell>
          <cell r="O1243">
            <v>0</v>
          </cell>
          <cell r="P1243"/>
          <cell r="Q1243"/>
          <cell r="R1243">
            <v>46401</v>
          </cell>
        </row>
        <row r="1244">
          <cell r="A1244">
            <v>1007360</v>
          </cell>
          <cell r="B1244" t="str">
            <v>Uponor Ecoflex falátvezető tömítőgyűrű dupla 140</v>
          </cell>
          <cell r="C1244">
            <v>70533</v>
          </cell>
          <cell r="D1244" t="str">
            <v>db</v>
          </cell>
          <cell r="E1244" t="str">
            <v/>
          </cell>
          <cell r="F1244">
            <v>1</v>
          </cell>
          <cell r="G1244">
            <v>1</v>
          </cell>
          <cell r="H1244" t="str">
            <v>Ecoflex</v>
          </cell>
          <cell r="I1244" t="str">
            <v>Tartozék</v>
          </cell>
          <cell r="J1244" t="str">
            <v>Falátvezetés</v>
          </cell>
          <cell r="K1244"/>
          <cell r="L1244">
            <v>59.8</v>
          </cell>
          <cell r="M1244">
            <v>0.56422633145512258</v>
          </cell>
          <cell r="N1244" t="str">
            <v>PL</v>
          </cell>
          <cell r="O1244">
            <v>647.061853167496</v>
          </cell>
          <cell r="P1244"/>
          <cell r="Q1244"/>
          <cell r="R1244">
            <v>70533</v>
          </cell>
        </row>
        <row r="1245">
          <cell r="A1245">
            <v>1007361</v>
          </cell>
          <cell r="B1245" t="str">
            <v>Uponor Ecoflex falátvezető tömítőgyűrű dupla 175</v>
          </cell>
          <cell r="C1245">
            <v>92188</v>
          </cell>
          <cell r="D1245" t="str">
            <v>db</v>
          </cell>
          <cell r="E1245" t="str">
            <v/>
          </cell>
          <cell r="F1245">
            <v>1</v>
          </cell>
          <cell r="G1245">
            <v>1</v>
          </cell>
          <cell r="H1245" t="str">
            <v>Ecoflex</v>
          </cell>
          <cell r="I1245" t="str">
            <v>Tartozék</v>
          </cell>
          <cell r="J1245" t="str">
            <v>Falátvezetés</v>
          </cell>
          <cell r="K1245"/>
          <cell r="L1245">
            <v>74.75</v>
          </cell>
          <cell r="M1245">
            <v>0.58323718700541516</v>
          </cell>
          <cell r="N1245" t="str">
            <v>PL</v>
          </cell>
          <cell r="O1245">
            <v>463.34178420724101</v>
          </cell>
          <cell r="P1245"/>
          <cell r="Q1245"/>
          <cell r="R1245">
            <v>92188</v>
          </cell>
        </row>
        <row r="1246">
          <cell r="A1246">
            <v>1007362</v>
          </cell>
          <cell r="B1246" t="str">
            <v>Uponor Ecoflex falátvezető tömítőgyűrű dupla 200</v>
          </cell>
          <cell r="C1246">
            <v>106267</v>
          </cell>
          <cell r="D1246" t="str">
            <v>db</v>
          </cell>
          <cell r="E1246" t="str">
            <v/>
          </cell>
          <cell r="F1246">
            <v>1</v>
          </cell>
          <cell r="G1246">
            <v>1</v>
          </cell>
          <cell r="H1246" t="str">
            <v>Ecoflex</v>
          </cell>
          <cell r="I1246" t="str">
            <v>Tartozék</v>
          </cell>
          <cell r="J1246" t="str">
            <v>Falátvezetés</v>
          </cell>
          <cell r="K1246"/>
          <cell r="L1246">
            <v>90.85</v>
          </cell>
          <cell r="M1246">
            <v>0.56058116512858547</v>
          </cell>
          <cell r="N1246" t="str">
            <v>PL</v>
          </cell>
          <cell r="O1246">
            <v>1417.3960576692562</v>
          </cell>
          <cell r="P1246"/>
          <cell r="Q1246"/>
          <cell r="R1246">
            <v>106267</v>
          </cell>
        </row>
        <row r="1247">
          <cell r="A1247">
            <v>1091429</v>
          </cell>
          <cell r="B1247" t="str">
            <v>Uponor Ecoflex falátvezető tömítőgyűrű dupla 250</v>
          </cell>
          <cell r="C1247">
            <v>131271</v>
          </cell>
          <cell r="D1247" t="str">
            <v>db</v>
          </cell>
          <cell r="E1247" t="str">
            <v/>
          </cell>
          <cell r="F1247">
            <v>1</v>
          </cell>
          <cell r="G1247">
            <v>1</v>
          </cell>
          <cell r="H1247" t="str">
            <v>Ecoflex</v>
          </cell>
          <cell r="I1247" t="str">
            <v>Tartozék</v>
          </cell>
          <cell r="J1247" t="str">
            <v>Falátvezetés</v>
          </cell>
          <cell r="K1247"/>
          <cell r="L1247">
            <v>111.32</v>
          </cell>
          <cell r="M1247">
            <v>0.56413041912935524</v>
          </cell>
          <cell r="N1247" t="str">
            <v>PL</v>
          </cell>
          <cell r="O1247">
            <v>294.923388241993</v>
          </cell>
          <cell r="P1247"/>
          <cell r="Q1247"/>
          <cell r="R1247">
            <v>131271</v>
          </cell>
        </row>
        <row r="1248">
          <cell r="A1248">
            <v>1007365</v>
          </cell>
          <cell r="B1248" t="str">
            <v>Uponor Ecoflex falátvezető tömítőgyűrű szimpla 140</v>
          </cell>
          <cell r="C1248">
            <v>42082</v>
          </cell>
          <cell r="D1248" t="str">
            <v>db</v>
          </cell>
          <cell r="E1248" t="str">
            <v/>
          </cell>
          <cell r="F1248">
            <v>1</v>
          </cell>
          <cell r="G1248">
            <v>1</v>
          </cell>
          <cell r="H1248" t="str">
            <v>Ecoflex</v>
          </cell>
          <cell r="I1248" t="str">
            <v>Tartozék</v>
          </cell>
          <cell r="J1248" t="str">
            <v>Falátvezetés</v>
          </cell>
          <cell r="K1248"/>
          <cell r="L1248">
            <v>39.1</v>
          </cell>
          <cell r="M1248">
            <v>0.5224349431521158</v>
          </cell>
          <cell r="N1248" t="str">
            <v>PL</v>
          </cell>
          <cell r="O1248">
            <v>256.07429558890601</v>
          </cell>
          <cell r="P1248"/>
          <cell r="Q1248"/>
          <cell r="R1248">
            <v>42082</v>
          </cell>
        </row>
        <row r="1249">
          <cell r="A1249">
            <v>1007366</v>
          </cell>
          <cell r="B1249" t="str">
            <v>Uponor Ecoflex falátvezető tömítőgyűrű szimpla 175</v>
          </cell>
          <cell r="C1249">
            <v>51962</v>
          </cell>
          <cell r="D1249" t="str">
            <v>db</v>
          </cell>
          <cell r="E1249" t="str">
            <v/>
          </cell>
          <cell r="F1249">
            <v>1</v>
          </cell>
          <cell r="G1249">
            <v>1</v>
          </cell>
          <cell r="H1249" t="str">
            <v>Ecoflex</v>
          </cell>
          <cell r="I1249" t="str">
            <v>Tartozék</v>
          </cell>
          <cell r="J1249" t="str">
            <v>Falátvezetés</v>
          </cell>
          <cell r="K1249"/>
          <cell r="L1249">
            <v>48.3</v>
          </cell>
          <cell r="M1249">
            <v>0.52223599240199747</v>
          </cell>
          <cell r="N1249" t="str">
            <v>PL</v>
          </cell>
          <cell r="O1249">
            <v>0</v>
          </cell>
          <cell r="P1249"/>
          <cell r="Q1249"/>
          <cell r="R1249">
            <v>51962</v>
          </cell>
        </row>
        <row r="1250">
          <cell r="A1250">
            <v>1007367</v>
          </cell>
          <cell r="B1250" t="str">
            <v>Uponor Ecoflex falátvezető tömítőgyűrű szimpla 200</v>
          </cell>
          <cell r="C1250">
            <v>73229</v>
          </cell>
          <cell r="D1250" t="str">
            <v>db</v>
          </cell>
          <cell r="E1250" t="str">
            <v/>
          </cell>
          <cell r="F1250">
            <v>1</v>
          </cell>
          <cell r="G1250">
            <v>1</v>
          </cell>
          <cell r="H1250" t="str">
            <v>Ecoflex</v>
          </cell>
          <cell r="I1250" t="str">
            <v>Tartozék</v>
          </cell>
          <cell r="J1250" t="str">
            <v>Falátvezetés</v>
          </cell>
          <cell r="K1250"/>
          <cell r="L1250">
            <v>60.44</v>
          </cell>
          <cell r="M1250">
            <v>0.5757776856135044</v>
          </cell>
          <cell r="N1250" t="str">
            <v>PL</v>
          </cell>
          <cell r="O1250">
            <v>231.102871131283</v>
          </cell>
          <cell r="P1250"/>
          <cell r="Q1250"/>
          <cell r="R1250">
            <v>73229</v>
          </cell>
        </row>
        <row r="1251">
          <cell r="A1251">
            <v>1091430</v>
          </cell>
          <cell r="B1251" t="str">
            <v>Uponor Ecoflex falátvezető tömítőgyűrű szimpla 250</v>
          </cell>
          <cell r="C1251">
            <v>93652</v>
          </cell>
          <cell r="D1251" t="str">
            <v>db</v>
          </cell>
          <cell r="E1251"/>
          <cell r="F1251">
            <v>1</v>
          </cell>
          <cell r="G1251">
            <v>1</v>
          </cell>
          <cell r="H1251" t="str">
            <v>Ecoflex</v>
          </cell>
          <cell r="I1251" t="str">
            <v>Tartozék</v>
          </cell>
          <cell r="J1251" t="str">
            <v>Falátvezetés</v>
          </cell>
          <cell r="K1251"/>
          <cell r="L1251">
            <v>78.2</v>
          </cell>
          <cell r="M1251">
            <v>0.57081764997495688</v>
          </cell>
          <cell r="N1251" t="str">
            <v>MTO</v>
          </cell>
          <cell r="O1251">
            <v>0</v>
          </cell>
          <cell r="P1251"/>
          <cell r="Q1251"/>
          <cell r="R1251">
            <v>93652</v>
          </cell>
        </row>
        <row r="1252">
          <cell r="A1252">
            <v>1007370</v>
          </cell>
          <cell r="B1252" t="str">
            <v>Uponor Ecoflex falátvezető védőhüvely 140/200mm</v>
          </cell>
          <cell r="C1252">
            <v>40941</v>
          </cell>
          <cell r="D1252" t="str">
            <v>db</v>
          </cell>
          <cell r="E1252" t="str">
            <v/>
          </cell>
          <cell r="F1252">
            <v>1</v>
          </cell>
          <cell r="G1252">
            <v>1</v>
          </cell>
          <cell r="H1252" t="str">
            <v>Ecoflex</v>
          </cell>
          <cell r="I1252" t="str">
            <v>Tartozék</v>
          </cell>
          <cell r="J1252" t="str">
            <v>Falátvezetés</v>
          </cell>
          <cell r="K1252"/>
          <cell r="L1252">
            <v>38.04</v>
          </cell>
          <cell r="M1252">
            <v>0.52243309947097338</v>
          </cell>
          <cell r="N1252" t="str">
            <v>PL</v>
          </cell>
          <cell r="O1252">
            <v>281.77316496749995</v>
          </cell>
          <cell r="P1252"/>
          <cell r="Q1252"/>
          <cell r="R1252">
            <v>40941</v>
          </cell>
        </row>
        <row r="1253">
          <cell r="A1253">
            <v>1007371</v>
          </cell>
          <cell r="B1253" t="str">
            <v>Uponor Ecoflex falátvezető védőhüvely 175/250mm</v>
          </cell>
          <cell r="C1253">
            <v>53142</v>
          </cell>
          <cell r="D1253" t="str">
            <v>db</v>
          </cell>
          <cell r="E1253" t="str">
            <v/>
          </cell>
          <cell r="F1253">
            <v>1</v>
          </cell>
          <cell r="G1253">
            <v>1</v>
          </cell>
          <cell r="H1253" t="str">
            <v>Ecoflex</v>
          </cell>
          <cell r="I1253" t="str">
            <v>Tartozék</v>
          </cell>
          <cell r="J1253" t="str">
            <v>Falátvezetés</v>
          </cell>
          <cell r="K1253"/>
          <cell r="L1253">
            <v>49.39</v>
          </cell>
          <cell r="M1253">
            <v>0.52230214855847445</v>
          </cell>
          <cell r="N1253" t="str">
            <v>PL</v>
          </cell>
          <cell r="O1253">
            <v>94.862428515000005</v>
          </cell>
          <cell r="P1253"/>
          <cell r="Q1253"/>
          <cell r="R1253">
            <v>53142</v>
          </cell>
        </row>
        <row r="1254">
          <cell r="A1254">
            <v>1007372</v>
          </cell>
          <cell r="B1254" t="str">
            <v>Uponor Ecoflex falátvezető védőhüvely 200/300mm</v>
          </cell>
          <cell r="C1254">
            <v>79065</v>
          </cell>
          <cell r="D1254" t="str">
            <v>db</v>
          </cell>
          <cell r="E1254" t="str">
            <v/>
          </cell>
          <cell r="F1254">
            <v>1</v>
          </cell>
          <cell r="G1254">
            <v>1</v>
          </cell>
          <cell r="H1254" t="str">
            <v>Ecoflex</v>
          </cell>
          <cell r="I1254" t="str">
            <v>Tartozék</v>
          </cell>
          <cell r="J1254" t="str">
            <v>Falátvezetés</v>
          </cell>
          <cell r="K1254"/>
          <cell r="L1254">
            <v>55.43</v>
          </cell>
          <cell r="M1254">
            <v>0.63965976273671243</v>
          </cell>
          <cell r="N1254" t="str">
            <v>PL</v>
          </cell>
          <cell r="O1254">
            <v>749.04978162810096</v>
          </cell>
          <cell r="P1254"/>
          <cell r="Q1254"/>
          <cell r="R1254">
            <v>79065</v>
          </cell>
        </row>
        <row r="1255">
          <cell r="A1255">
            <v>1091431</v>
          </cell>
          <cell r="B1255" t="str">
            <v>Uponor Ecoflex falátvezető védőhüvely 250/350mm</v>
          </cell>
          <cell r="C1255">
            <v>85179</v>
          </cell>
          <cell r="D1255" t="str">
            <v>db</v>
          </cell>
          <cell r="E1255" t="str">
            <v/>
          </cell>
          <cell r="F1255">
            <v>1</v>
          </cell>
          <cell r="G1255">
            <v>1</v>
          </cell>
          <cell r="H1255" t="str">
            <v>Ecoflex</v>
          </cell>
          <cell r="I1255" t="str">
            <v>Tartozék</v>
          </cell>
          <cell r="J1255" t="str">
            <v>Falátvezetés</v>
          </cell>
          <cell r="K1255"/>
          <cell r="L1255">
            <v>57.65</v>
          </cell>
          <cell r="M1255">
            <v>0.65212843474020699</v>
          </cell>
          <cell r="N1255" t="str">
            <v>PL</v>
          </cell>
          <cell r="O1255">
            <v>0</v>
          </cell>
          <cell r="P1255"/>
          <cell r="Q1255"/>
          <cell r="R1255">
            <v>85179</v>
          </cell>
        </row>
        <row r="1256">
          <cell r="A1256">
            <v>1018267</v>
          </cell>
          <cell r="B1256" t="str">
            <v>Uponor Ecoflex falátvezetés (nem víznyomás álló) 90mm</v>
          </cell>
          <cell r="C1256">
            <v>12317</v>
          </cell>
          <cell r="D1256" t="str">
            <v>db</v>
          </cell>
          <cell r="E1256" t="str">
            <v/>
          </cell>
          <cell r="F1256">
            <v>1</v>
          </cell>
          <cell r="G1256">
            <v>1</v>
          </cell>
          <cell r="H1256" t="str">
            <v>Ecoflex</v>
          </cell>
          <cell r="I1256" t="str">
            <v>Tartozék</v>
          </cell>
          <cell r="J1256" t="str">
            <v>Falátvezetés</v>
          </cell>
          <cell r="K1256"/>
          <cell r="L1256">
            <v>12.02</v>
          </cell>
          <cell r="M1256">
            <v>0.49840675048600525</v>
          </cell>
          <cell r="N1256" t="str">
            <v>MTO</v>
          </cell>
          <cell r="O1256">
            <v>0</v>
          </cell>
          <cell r="P1256"/>
          <cell r="Q1256"/>
          <cell r="R1256">
            <v>12317</v>
          </cell>
        </row>
        <row r="1257">
          <cell r="A1257">
            <v>1018269</v>
          </cell>
          <cell r="B1257" t="str">
            <v>Uponor Ecoflex falátvezetés (nem víznyomás álló) 140mm</v>
          </cell>
          <cell r="C1257">
            <v>18920</v>
          </cell>
          <cell r="D1257" t="str">
            <v>db</v>
          </cell>
          <cell r="E1257" t="str">
            <v/>
          </cell>
          <cell r="F1257">
            <v>1</v>
          </cell>
          <cell r="G1257">
            <v>1</v>
          </cell>
          <cell r="H1257" t="str">
            <v>Ecoflex</v>
          </cell>
          <cell r="I1257" t="str">
            <v>Tartozék</v>
          </cell>
          <cell r="J1257" t="str">
            <v>Falátvezetés</v>
          </cell>
          <cell r="K1257"/>
          <cell r="L1257">
            <v>16.38</v>
          </cell>
          <cell r="M1257">
            <v>0.55501546045156314</v>
          </cell>
          <cell r="N1257" t="str">
            <v>PL</v>
          </cell>
          <cell r="O1257">
            <v>0</v>
          </cell>
          <cell r="P1257"/>
          <cell r="Q1257"/>
          <cell r="R1257">
            <v>18920</v>
          </cell>
        </row>
        <row r="1258">
          <cell r="A1258">
            <v>1018268</v>
          </cell>
          <cell r="B1258" t="str">
            <v>Uponor Ecoflex falátvezetés (nem víznyomás álló) 175/200mm</v>
          </cell>
          <cell r="C1258">
            <v>19636</v>
          </cell>
          <cell r="D1258" t="str">
            <v>db</v>
          </cell>
          <cell r="E1258" t="str">
            <v/>
          </cell>
          <cell r="F1258">
            <v>1</v>
          </cell>
          <cell r="G1258">
            <v>1</v>
          </cell>
          <cell r="H1258" t="str">
            <v>Ecoflex</v>
          </cell>
          <cell r="I1258" t="str">
            <v>Tartozék</v>
          </cell>
          <cell r="J1258" t="str">
            <v>Falátvezetés</v>
          </cell>
          <cell r="K1258"/>
          <cell r="L1258">
            <v>15.62</v>
          </cell>
          <cell r="M1258">
            <v>0.59113478568006905</v>
          </cell>
          <cell r="N1258" t="str">
            <v>PL</v>
          </cell>
          <cell r="O1258">
            <v>733.97669334624561</v>
          </cell>
          <cell r="P1258"/>
          <cell r="Q1258"/>
          <cell r="R1258">
            <v>19636</v>
          </cell>
        </row>
        <row r="1259">
          <cell r="A1259">
            <v>1083871</v>
          </cell>
          <cell r="B1259" t="str">
            <v>Uponor Ecoflex falátvezetés (nem víznyomás álló) 250mm</v>
          </cell>
          <cell r="C1259">
            <v>29646</v>
          </cell>
          <cell r="D1259" t="str">
            <v>db</v>
          </cell>
          <cell r="E1259" t="str">
            <v/>
          </cell>
          <cell r="F1259">
            <v>1</v>
          </cell>
          <cell r="G1259">
            <v>1</v>
          </cell>
          <cell r="H1259" t="str">
            <v>Ecoflex</v>
          </cell>
          <cell r="I1259" t="str">
            <v>Tartozék</v>
          </cell>
          <cell r="J1259" t="str">
            <v>Falátvezetés</v>
          </cell>
          <cell r="K1259"/>
          <cell r="L1259">
            <v>31.69</v>
          </cell>
          <cell r="M1259">
            <v>0.45057515824942274</v>
          </cell>
          <cell r="N1259" t="str">
            <v>PL</v>
          </cell>
          <cell r="O1259">
            <v>0</v>
          </cell>
          <cell r="P1259"/>
          <cell r="Q1259"/>
          <cell r="R1259">
            <v>29646</v>
          </cell>
        </row>
        <row r="1260">
          <cell r="A1260">
            <v>1034202</v>
          </cell>
          <cell r="B1260" t="str">
            <v>Uponor Ecoflex labirinttomítés 140mm</v>
          </cell>
          <cell r="C1260">
            <v>20887</v>
          </cell>
          <cell r="D1260" t="str">
            <v>db</v>
          </cell>
          <cell r="E1260" t="str">
            <v/>
          </cell>
          <cell r="F1260">
            <v>1</v>
          </cell>
          <cell r="G1260">
            <v>1</v>
          </cell>
          <cell r="H1260" t="str">
            <v>Ecoflex</v>
          </cell>
          <cell r="I1260" t="str">
            <v>Tartozék</v>
          </cell>
          <cell r="J1260" t="str">
            <v>Falátvezetés</v>
          </cell>
          <cell r="K1260"/>
          <cell r="L1260">
            <v>16.079999999999998</v>
          </cell>
          <cell r="M1260">
            <v>0.60430356774965777</v>
          </cell>
          <cell r="N1260" t="str">
            <v>MTO</v>
          </cell>
          <cell r="O1260">
            <v>0</v>
          </cell>
          <cell r="P1260"/>
          <cell r="Q1260"/>
          <cell r="R1260">
            <v>20887</v>
          </cell>
        </row>
        <row r="1261">
          <cell r="A1261">
            <v>1034203</v>
          </cell>
          <cell r="B1261" t="str">
            <v>Uponor Ecoflex labirinttomítés 175mm</v>
          </cell>
          <cell r="C1261">
            <v>21364</v>
          </cell>
          <cell r="D1261" t="str">
            <v>db</v>
          </cell>
          <cell r="E1261" t="str">
            <v/>
          </cell>
          <cell r="F1261">
            <v>1</v>
          </cell>
          <cell r="G1261">
            <v>1</v>
          </cell>
          <cell r="H1261" t="str">
            <v>Ecoflex</v>
          </cell>
          <cell r="I1261" t="str">
            <v>Tartozék</v>
          </cell>
          <cell r="J1261" t="str">
            <v>Falátvezetés</v>
          </cell>
          <cell r="K1261"/>
          <cell r="L1261">
            <v>18.190000000000001</v>
          </cell>
          <cell r="M1261">
            <v>0.56237483591185988</v>
          </cell>
          <cell r="N1261" t="str">
            <v>MTO</v>
          </cell>
          <cell r="O1261">
            <v>0</v>
          </cell>
          <cell r="P1261"/>
          <cell r="Q1261"/>
          <cell r="R1261">
            <v>21364</v>
          </cell>
        </row>
        <row r="1262">
          <cell r="A1262">
            <v>1034204</v>
          </cell>
          <cell r="B1262" t="str">
            <v>Uponor Ecoflex labirinttomítés 200mm</v>
          </cell>
          <cell r="C1262">
            <v>28345</v>
          </cell>
          <cell r="D1262" t="str">
            <v>db</v>
          </cell>
          <cell r="E1262" t="str">
            <v/>
          </cell>
          <cell r="F1262">
            <v>1</v>
          </cell>
          <cell r="G1262">
            <v>1</v>
          </cell>
          <cell r="H1262" t="str">
            <v>Ecoflex</v>
          </cell>
          <cell r="I1262" t="str">
            <v>Tartozék</v>
          </cell>
          <cell r="J1262" t="str">
            <v>Falátvezetés</v>
          </cell>
          <cell r="K1262"/>
          <cell r="L1262">
            <v>23.07</v>
          </cell>
          <cell r="M1262">
            <v>0.58166587782088497</v>
          </cell>
          <cell r="N1262" t="str">
            <v>MTO</v>
          </cell>
          <cell r="O1262">
            <v>0</v>
          </cell>
          <cell r="P1262"/>
          <cell r="Q1262"/>
          <cell r="R1262">
            <v>28345</v>
          </cell>
        </row>
        <row r="1263">
          <cell r="A1263">
            <v>1036012</v>
          </cell>
          <cell r="B1263" t="str">
            <v>Uponor Ecoflex köpenycsőjavító 90/68, 0,65m</v>
          </cell>
          <cell r="C1263">
            <v>64630</v>
          </cell>
          <cell r="D1263" t="str">
            <v>db</v>
          </cell>
          <cell r="E1263" t="str">
            <v/>
          </cell>
          <cell r="F1263">
            <v>1</v>
          </cell>
          <cell r="G1263">
            <v>1</v>
          </cell>
          <cell r="H1263" t="str">
            <v>Ecoflex</v>
          </cell>
          <cell r="I1263" t="str">
            <v>Tartozék</v>
          </cell>
          <cell r="J1263" t="str">
            <v>Javító</v>
          </cell>
          <cell r="K1263"/>
          <cell r="L1263">
            <v>45.52</v>
          </cell>
          <cell r="M1263">
            <v>0.63799026102237222</v>
          </cell>
          <cell r="N1263" t="str">
            <v>MTO</v>
          </cell>
          <cell r="O1263">
            <v>0</v>
          </cell>
          <cell r="P1263"/>
          <cell r="Q1263"/>
          <cell r="R1263">
            <v>64630</v>
          </cell>
        </row>
        <row r="1264">
          <cell r="A1264">
            <v>1036014</v>
          </cell>
          <cell r="B1264" t="str">
            <v>Uponor Ecoflex köpenycsőjavító 200/175/140 0,7m</v>
          </cell>
          <cell r="C1264">
            <v>107870</v>
          </cell>
          <cell r="D1264" t="str">
            <v>db</v>
          </cell>
          <cell r="E1264" t="str">
            <v/>
          </cell>
          <cell r="F1264">
            <v>1</v>
          </cell>
          <cell r="G1264">
            <v>1</v>
          </cell>
          <cell r="H1264" t="str">
            <v>Ecoflex</v>
          </cell>
          <cell r="I1264" t="str">
            <v>Tartozék</v>
          </cell>
          <cell r="J1264" t="str">
            <v>Javító</v>
          </cell>
          <cell r="K1264"/>
          <cell r="L1264">
            <v>75.819999999999993</v>
          </cell>
          <cell r="M1264">
            <v>0.63872720568906993</v>
          </cell>
          <cell r="N1264" t="str">
            <v>MTO</v>
          </cell>
          <cell r="O1264">
            <v>0</v>
          </cell>
          <cell r="P1264"/>
          <cell r="Q1264"/>
          <cell r="R1264">
            <v>107870</v>
          </cell>
        </row>
        <row r="1265">
          <cell r="A1265">
            <v>1018385</v>
          </cell>
          <cell r="B1265" t="str">
            <v>Uponor Ecoflex nyomvonaljelző szalag 250m</v>
          </cell>
          <cell r="C1265">
            <v>8912</v>
          </cell>
          <cell r="D1265" t="str">
            <v>db</v>
          </cell>
          <cell r="E1265" t="str">
            <v/>
          </cell>
          <cell r="F1265">
            <v>1</v>
          </cell>
          <cell r="G1265">
            <v>1</v>
          </cell>
          <cell r="H1265" t="str">
            <v>Ecoflex</v>
          </cell>
          <cell r="I1265" t="str">
            <v>Tartozék</v>
          </cell>
          <cell r="J1265" t="str">
            <v>Nyomvonaljelző</v>
          </cell>
          <cell r="K1265"/>
          <cell r="L1265">
            <v>6.67</v>
          </cell>
          <cell r="M1265">
            <v>0.61531716063872421</v>
          </cell>
          <cell r="N1265" t="str">
            <v>PL</v>
          </cell>
          <cell r="O1265">
            <v>14.8588895625</v>
          </cell>
          <cell r="P1265"/>
          <cell r="Q1265"/>
          <cell r="R1265">
            <v>8912</v>
          </cell>
        </row>
        <row r="1266">
          <cell r="A1266">
            <v>1118764</v>
          </cell>
          <cell r="B1266" t="str">
            <v>Uponor Ecoflex házbevezető Thermo Single 40x3,7/140</v>
          </cell>
          <cell r="C1266">
            <v>67604</v>
          </cell>
          <cell r="D1266" t="str">
            <v>db</v>
          </cell>
          <cell r="E1266"/>
          <cell r="F1266">
            <v>1</v>
          </cell>
          <cell r="G1266">
            <v>1</v>
          </cell>
          <cell r="H1266" t="str">
            <v>Ecoflex</v>
          </cell>
          <cell r="I1266" t="str">
            <v>Tartozék</v>
          </cell>
          <cell r="J1266" t="str">
            <v>Házbevezető</v>
          </cell>
          <cell r="K1266"/>
          <cell r="L1266">
            <v>52.9</v>
          </cell>
          <cell r="M1266">
            <v>0.59780614041957902</v>
          </cell>
          <cell r="N1266" t="str">
            <v>PL</v>
          </cell>
          <cell r="O1266">
            <v>0</v>
          </cell>
          <cell r="P1266"/>
          <cell r="Q1266"/>
          <cell r="R1266">
            <v>67604</v>
          </cell>
        </row>
        <row r="1267">
          <cell r="A1267">
            <v>1118765</v>
          </cell>
          <cell r="B1267" t="str">
            <v>Uponor Ecoflex házbevezető Thermo Single 50x4,6/140</v>
          </cell>
          <cell r="C1267">
            <v>71828</v>
          </cell>
          <cell r="D1267" t="str">
            <v>db</v>
          </cell>
          <cell r="E1267"/>
          <cell r="F1267">
            <v>1</v>
          </cell>
          <cell r="G1267">
            <v>1</v>
          </cell>
          <cell r="H1267" t="str">
            <v>Ecoflex</v>
          </cell>
          <cell r="I1267" t="str">
            <v>Tartozék</v>
          </cell>
          <cell r="J1267" t="str">
            <v>Házbevezető</v>
          </cell>
          <cell r="K1267"/>
          <cell r="L1267">
            <v>66.319999999999993</v>
          </cell>
          <cell r="M1267">
            <v>0.5254271374124051</v>
          </cell>
          <cell r="N1267" t="str">
            <v>PL</v>
          </cell>
          <cell r="O1267">
            <v>0</v>
          </cell>
          <cell r="P1267"/>
          <cell r="Q1267"/>
          <cell r="R1267">
            <v>71828</v>
          </cell>
        </row>
        <row r="1268">
          <cell r="A1268">
            <v>1118766</v>
          </cell>
          <cell r="B1268" t="str">
            <v>Uponor Ecoflex házbevezető Thermo Single 63x5,8/140</v>
          </cell>
          <cell r="C1268">
            <v>83150</v>
          </cell>
          <cell r="D1268" t="str">
            <v>db</v>
          </cell>
          <cell r="E1268"/>
          <cell r="F1268">
            <v>1</v>
          </cell>
          <cell r="G1268">
            <v>1</v>
          </cell>
          <cell r="H1268" t="str">
            <v>Ecoflex</v>
          </cell>
          <cell r="I1268" t="str">
            <v>Tartozék</v>
          </cell>
          <cell r="J1268" t="str">
            <v>Házbevezető</v>
          </cell>
          <cell r="K1268"/>
          <cell r="L1268">
            <v>76.56</v>
          </cell>
          <cell r="M1268">
            <v>0.52674868645018158</v>
          </cell>
          <cell r="N1268" t="str">
            <v>PL</v>
          </cell>
          <cell r="O1268">
            <v>0</v>
          </cell>
          <cell r="P1268"/>
          <cell r="Q1268"/>
          <cell r="R1268">
            <v>83150</v>
          </cell>
        </row>
        <row r="1269">
          <cell r="A1269">
            <v>1118767</v>
          </cell>
          <cell r="B1269" t="str">
            <v>Uponor Ecoflex házbevezető Thermo Single 75x6,8/140</v>
          </cell>
          <cell r="C1269">
            <v>135031</v>
          </cell>
          <cell r="D1269" t="str">
            <v>db</v>
          </cell>
          <cell r="E1269"/>
          <cell r="F1269">
            <v>1</v>
          </cell>
          <cell r="G1269">
            <v>1</v>
          </cell>
          <cell r="H1269" t="str">
            <v>Ecoflex</v>
          </cell>
          <cell r="I1269" t="str">
            <v>Tartozék</v>
          </cell>
          <cell r="J1269" t="str">
            <v>Házbevezető</v>
          </cell>
          <cell r="K1269"/>
          <cell r="L1269">
            <v>111.9</v>
          </cell>
          <cell r="M1269">
            <v>0.57405967351471476</v>
          </cell>
          <cell r="N1269" t="str">
            <v>PL</v>
          </cell>
          <cell r="O1269">
            <v>0</v>
          </cell>
          <cell r="P1269"/>
          <cell r="Q1269"/>
          <cell r="R1269">
            <v>135031</v>
          </cell>
        </row>
        <row r="1270">
          <cell r="A1270">
            <v>1118771</v>
          </cell>
          <cell r="B1270" t="str">
            <v>Uponor Ecoflex házbevezető Thermo Twin 2x25x2,3/140</v>
          </cell>
          <cell r="C1270">
            <v>77774</v>
          </cell>
          <cell r="D1270" t="str">
            <v>db</v>
          </cell>
          <cell r="E1270"/>
          <cell r="F1270">
            <v>1</v>
          </cell>
          <cell r="G1270">
            <v>1</v>
          </cell>
          <cell r="H1270" t="str">
            <v>Ecoflex</v>
          </cell>
          <cell r="I1270" t="str">
            <v>Tartozék</v>
          </cell>
          <cell r="J1270" t="str">
            <v>Házbevezető</v>
          </cell>
          <cell r="K1270"/>
          <cell r="L1270">
            <v>79.44</v>
          </cell>
          <cell r="M1270">
            <v>0.47500283697681445</v>
          </cell>
          <cell r="N1270" t="str">
            <v>PL</v>
          </cell>
          <cell r="O1270">
            <v>0</v>
          </cell>
          <cell r="P1270"/>
          <cell r="Q1270"/>
          <cell r="R1270">
            <v>77774</v>
          </cell>
        </row>
        <row r="1271">
          <cell r="A1271">
            <v>1118772</v>
          </cell>
          <cell r="B1271" t="str">
            <v>Uponor Ecoflex házbevezető Thermo Twin 2x32x2,9/140</v>
          </cell>
          <cell r="C1271">
            <v>69855</v>
          </cell>
          <cell r="D1271" t="str">
            <v>db</v>
          </cell>
          <cell r="E1271"/>
          <cell r="F1271">
            <v>1</v>
          </cell>
          <cell r="G1271">
            <v>1</v>
          </cell>
          <cell r="H1271" t="str">
            <v>Ecoflex</v>
          </cell>
          <cell r="I1271" t="str">
            <v>Tartozék</v>
          </cell>
          <cell r="J1271" t="str">
            <v>Házbevezető</v>
          </cell>
          <cell r="K1271"/>
          <cell r="L1271">
            <v>54.46</v>
          </cell>
          <cell r="M1271">
            <v>0.59928804747174702</v>
          </cell>
          <cell r="N1271" t="str">
            <v>PL</v>
          </cell>
          <cell r="O1271">
            <v>0</v>
          </cell>
          <cell r="P1271"/>
          <cell r="Q1271"/>
          <cell r="R1271">
            <v>69855</v>
          </cell>
        </row>
        <row r="1272">
          <cell r="A1272">
            <v>1118773</v>
          </cell>
          <cell r="B1272" t="str">
            <v>Uponor Ecoflex házbevezető Thermo Twin 2x40x3,7/160</v>
          </cell>
          <cell r="C1272">
            <v>97563</v>
          </cell>
          <cell r="D1272" t="str">
            <v>db</v>
          </cell>
          <cell r="E1272"/>
          <cell r="F1272">
            <v>1</v>
          </cell>
          <cell r="G1272">
            <v>1</v>
          </cell>
          <cell r="H1272" t="str">
            <v>Ecoflex</v>
          </cell>
          <cell r="I1272" t="str">
            <v>Tartozék</v>
          </cell>
          <cell r="J1272" t="str">
            <v>Házbevezető</v>
          </cell>
          <cell r="K1272"/>
          <cell r="L1272">
            <v>98.61</v>
          </cell>
          <cell r="M1272">
            <v>0.48049710804130219</v>
          </cell>
          <cell r="N1272" t="str">
            <v>PL</v>
          </cell>
          <cell r="O1272">
            <v>0</v>
          </cell>
          <cell r="P1272"/>
          <cell r="Q1272"/>
          <cell r="R1272">
            <v>97563</v>
          </cell>
        </row>
        <row r="1273">
          <cell r="A1273">
            <v>1118774</v>
          </cell>
          <cell r="B1273" t="str">
            <v>Uponor Ecoflex házbevezető Thermo Twin 2x50x4,6/200</v>
          </cell>
          <cell r="C1273">
            <v>114548</v>
          </cell>
          <cell r="D1273" t="str">
            <v>db</v>
          </cell>
          <cell r="E1273"/>
          <cell r="F1273">
            <v>1</v>
          </cell>
          <cell r="G1273">
            <v>1</v>
          </cell>
          <cell r="H1273" t="str">
            <v>Ecoflex</v>
          </cell>
          <cell r="I1273" t="str">
            <v>Tartozék</v>
          </cell>
          <cell r="J1273" t="str">
            <v>Házbevezető</v>
          </cell>
          <cell r="K1273"/>
          <cell r="L1273">
            <v>106.7</v>
          </cell>
          <cell r="M1273">
            <v>0.52122764526940557</v>
          </cell>
          <cell r="N1273" t="str">
            <v>PL</v>
          </cell>
          <cell r="O1273">
            <v>0</v>
          </cell>
          <cell r="P1273"/>
          <cell r="Q1273"/>
          <cell r="R1273">
            <v>114548</v>
          </cell>
        </row>
        <row r="1274">
          <cell r="A1274">
            <v>1118775</v>
          </cell>
          <cell r="B1274" t="str">
            <v>Uponor Ecoflex házbevezető Thermo Twin 2x63x5,8/200</v>
          </cell>
          <cell r="C1274">
            <v>141164</v>
          </cell>
          <cell r="D1274" t="str">
            <v>db</v>
          </cell>
          <cell r="E1274"/>
          <cell r="F1274">
            <v>1</v>
          </cell>
          <cell r="G1274">
            <v>1</v>
          </cell>
          <cell r="H1274" t="str">
            <v>Ecoflex</v>
          </cell>
          <cell r="I1274" t="str">
            <v>Tartozék</v>
          </cell>
          <cell r="J1274" t="str">
            <v>Házbevezető</v>
          </cell>
          <cell r="K1274"/>
          <cell r="L1274">
            <v>144.19999999999999</v>
          </cell>
          <cell r="M1274">
            <v>0.47495870639737703</v>
          </cell>
          <cell r="N1274" t="str">
            <v>PL</v>
          </cell>
          <cell r="O1274">
            <v>0</v>
          </cell>
          <cell r="P1274"/>
          <cell r="Q1274"/>
          <cell r="R1274">
            <v>141164</v>
          </cell>
        </row>
        <row r="1275">
          <cell r="A1275">
            <v>1118776</v>
          </cell>
          <cell r="B1275" t="str">
            <v>Uponor Ecoflex házbevezető Thermo Twin 2x75x6,8/200</v>
          </cell>
          <cell r="C1275">
            <v>256149</v>
          </cell>
          <cell r="D1275" t="str">
            <v>db</v>
          </cell>
          <cell r="E1275"/>
          <cell r="F1275">
            <v>1</v>
          </cell>
          <cell r="G1275">
            <v>1</v>
          </cell>
          <cell r="H1275" t="str">
            <v>Ecoflex</v>
          </cell>
          <cell r="I1275" t="str">
            <v>Tartozék</v>
          </cell>
          <cell r="J1275" t="str">
            <v>Házbevezető</v>
          </cell>
          <cell r="K1275"/>
          <cell r="L1275">
            <v>204.92</v>
          </cell>
          <cell r="M1275">
            <v>0.58880877380879881</v>
          </cell>
          <cell r="N1275" t="str">
            <v>PL</v>
          </cell>
          <cell r="O1275">
            <v>0</v>
          </cell>
          <cell r="P1275"/>
          <cell r="Q1275"/>
          <cell r="R1275">
            <v>256149</v>
          </cell>
        </row>
        <row r="1276">
          <cell r="A1276">
            <v>1018328</v>
          </cell>
          <cell r="B1276" t="str">
            <v>Uponor Wipex csőcsatlakozó 25x2,3-1"km PN6</v>
          </cell>
          <cell r="C1276">
            <v>7058</v>
          </cell>
          <cell r="D1276" t="str">
            <v>db</v>
          </cell>
          <cell r="E1276" t="str">
            <v/>
          </cell>
          <cell r="F1276">
            <v>1</v>
          </cell>
          <cell r="G1276">
            <v>1</v>
          </cell>
          <cell r="H1276" t="str">
            <v>Ecoflex</v>
          </cell>
          <cell r="I1276" t="str">
            <v>Idom</v>
          </cell>
          <cell r="J1276" t="str">
            <v>Menetvég</v>
          </cell>
          <cell r="K1276"/>
          <cell r="L1276">
            <v>8.3699999999999992</v>
          </cell>
          <cell r="M1276">
            <v>0.3904687717718438</v>
          </cell>
          <cell r="N1276" t="str">
            <v>PL</v>
          </cell>
          <cell r="O1276">
            <v>2561.6792578531326</v>
          </cell>
          <cell r="P1276"/>
          <cell r="Q1276"/>
          <cell r="R1276">
            <v>7058</v>
          </cell>
        </row>
        <row r="1277">
          <cell r="A1277">
            <v>1018329</v>
          </cell>
          <cell r="B1277" t="str">
            <v>Uponor Wipex csőcsatlakozó 32x2,9-1"km PN6</v>
          </cell>
          <cell r="C1277">
            <v>8560</v>
          </cell>
          <cell r="D1277" t="str">
            <v>db</v>
          </cell>
          <cell r="E1277" t="str">
            <v/>
          </cell>
          <cell r="F1277">
            <v>1</v>
          </cell>
          <cell r="G1277">
            <v>1</v>
          </cell>
          <cell r="H1277" t="str">
            <v>Ecoflex</v>
          </cell>
          <cell r="I1277" t="str">
            <v>Idom</v>
          </cell>
          <cell r="J1277" t="str">
            <v>Menetvég</v>
          </cell>
          <cell r="K1277"/>
          <cell r="L1277">
            <v>9.42</v>
          </cell>
          <cell r="M1277">
            <v>0.4343740903870722</v>
          </cell>
          <cell r="N1277" t="str">
            <v>PL</v>
          </cell>
          <cell r="O1277">
            <v>5505.278958179304</v>
          </cell>
          <cell r="P1277"/>
          <cell r="Q1277"/>
          <cell r="R1277">
            <v>8560</v>
          </cell>
        </row>
        <row r="1278">
          <cell r="A1278">
            <v>1018330</v>
          </cell>
          <cell r="B1278" t="str">
            <v>Uponor Wipex csőcsatlakozó 40x3,7-5/4"km PN6</v>
          </cell>
          <cell r="C1278">
            <v>10913</v>
          </cell>
          <cell r="D1278" t="str">
            <v>db</v>
          </cell>
          <cell r="E1278" t="str">
            <v/>
          </cell>
          <cell r="F1278">
            <v>1</v>
          </cell>
          <cell r="G1278">
            <v>1</v>
          </cell>
          <cell r="H1278" t="str">
            <v>Ecoflex</v>
          </cell>
          <cell r="I1278" t="str">
            <v>Idom</v>
          </cell>
          <cell r="J1278" t="str">
            <v>Menetvég</v>
          </cell>
          <cell r="K1278"/>
          <cell r="L1278">
            <v>12.47</v>
          </cell>
          <cell r="M1278">
            <v>0.41268045303498946</v>
          </cell>
          <cell r="N1278" t="str">
            <v>PL</v>
          </cell>
          <cell r="O1278">
            <v>4987.154355372656</v>
          </cell>
          <cell r="P1278"/>
          <cell r="Q1278"/>
          <cell r="R1278">
            <v>10913</v>
          </cell>
        </row>
        <row r="1279">
          <cell r="A1279">
            <v>1018331</v>
          </cell>
          <cell r="B1279" t="str">
            <v>Uponor Wipex csőcsatlakozó 50x4,6-5/4"km PN6</v>
          </cell>
          <cell r="C1279">
            <v>13776</v>
          </cell>
          <cell r="D1279" t="str">
            <v>db</v>
          </cell>
          <cell r="E1279" t="str">
            <v/>
          </cell>
          <cell r="F1279">
            <v>1</v>
          </cell>
          <cell r="G1279">
            <v>1</v>
          </cell>
          <cell r="H1279" t="str">
            <v>Ecoflex</v>
          </cell>
          <cell r="I1279" t="str">
            <v>Idom</v>
          </cell>
          <cell r="J1279" t="str">
            <v>Menetvég</v>
          </cell>
          <cell r="K1279"/>
          <cell r="L1279">
            <v>17.329999999999998</v>
          </cell>
          <cell r="M1279">
            <v>0.3534120816569214</v>
          </cell>
          <cell r="N1279" t="str">
            <v>PL</v>
          </cell>
          <cell r="O1279">
            <v>5519.7656914601002</v>
          </cell>
          <cell r="P1279"/>
          <cell r="Q1279"/>
          <cell r="R1279">
            <v>13776</v>
          </cell>
        </row>
        <row r="1280">
          <cell r="A1280">
            <v>1018332</v>
          </cell>
          <cell r="B1280" t="str">
            <v>Uponor Wipex csőcsatlakozó 63x5,8-2"km PN6</v>
          </cell>
          <cell r="C1280">
            <v>24161</v>
          </cell>
          <cell r="D1280" t="str">
            <v>db</v>
          </cell>
          <cell r="E1280" t="str">
            <v/>
          </cell>
          <cell r="F1280">
            <v>1</v>
          </cell>
          <cell r="G1280">
            <v>1</v>
          </cell>
          <cell r="H1280" t="str">
            <v>Ecoflex</v>
          </cell>
          <cell r="I1280" t="str">
            <v>Idom</v>
          </cell>
          <cell r="J1280" t="str">
            <v>Menetvég</v>
          </cell>
          <cell r="K1280"/>
          <cell r="L1280">
            <v>24.74</v>
          </cell>
          <cell r="M1280">
            <v>0.47369566545965391</v>
          </cell>
          <cell r="N1280" t="str">
            <v>PL</v>
          </cell>
          <cell r="O1280">
            <v>10945.033066672064</v>
          </cell>
          <cell r="P1280"/>
          <cell r="Q1280"/>
          <cell r="R1280">
            <v>24161</v>
          </cell>
        </row>
        <row r="1281">
          <cell r="A1281">
            <v>1018333</v>
          </cell>
          <cell r="B1281" t="str">
            <v>Uponor Wipex csőcsatlakozó 75x6,8-2"km PN6</v>
          </cell>
          <cell r="C1281">
            <v>30180</v>
          </cell>
          <cell r="D1281" t="str">
            <v>db</v>
          </cell>
          <cell r="E1281" t="str">
            <v/>
          </cell>
          <cell r="F1281">
            <v>1</v>
          </cell>
          <cell r="G1281">
            <v>1</v>
          </cell>
          <cell r="H1281" t="str">
            <v>Ecoflex</v>
          </cell>
          <cell r="I1281" t="str">
            <v>Idom</v>
          </cell>
          <cell r="J1281" t="str">
            <v>Menetvég</v>
          </cell>
          <cell r="K1281"/>
          <cell r="L1281">
            <v>33.369999999999997</v>
          </cell>
          <cell r="M1281">
            <v>0.43168498799001498</v>
          </cell>
          <cell r="N1281" t="str">
            <v>PL</v>
          </cell>
          <cell r="O1281">
            <v>5017.7431938899435</v>
          </cell>
          <cell r="P1281"/>
          <cell r="Q1281"/>
          <cell r="R1281">
            <v>30180</v>
          </cell>
        </row>
        <row r="1282">
          <cell r="A1282">
            <v>1018334</v>
          </cell>
          <cell r="B1282" t="str">
            <v>Uponor Wipex csőcsatlakozó 90x8,2-3"km PN6</v>
          </cell>
          <cell r="C1282">
            <v>54046</v>
          </cell>
          <cell r="D1282" t="str">
            <v>db</v>
          </cell>
          <cell r="E1282" t="str">
            <v/>
          </cell>
          <cell r="F1282">
            <v>1</v>
          </cell>
          <cell r="G1282">
            <v>1</v>
          </cell>
          <cell r="H1282" t="str">
            <v>Ecoflex</v>
          </cell>
          <cell r="I1282" t="str">
            <v>Idom</v>
          </cell>
          <cell r="J1282" t="str">
            <v>Menetvég</v>
          </cell>
          <cell r="K1282"/>
          <cell r="L1282">
            <v>66.19</v>
          </cell>
          <cell r="M1282">
            <v>0.37052138436622684</v>
          </cell>
          <cell r="N1282" t="str">
            <v>PL</v>
          </cell>
          <cell r="O1282">
            <v>8038.760882890474</v>
          </cell>
          <cell r="P1282"/>
          <cell r="Q1282"/>
          <cell r="R1282">
            <v>54046</v>
          </cell>
        </row>
        <row r="1283">
          <cell r="A1283">
            <v>1018335</v>
          </cell>
          <cell r="B1283" t="str">
            <v>Uponor Wipex csőcsatlakozó 110x10,0-3"km PN6</v>
          </cell>
          <cell r="C1283">
            <v>67165</v>
          </cell>
          <cell r="D1283" t="str">
            <v>db</v>
          </cell>
          <cell r="E1283" t="str">
            <v/>
          </cell>
          <cell r="F1283">
            <v>1</v>
          </cell>
          <cell r="G1283">
            <v>1</v>
          </cell>
          <cell r="H1283" t="str">
            <v>Ecoflex</v>
          </cell>
          <cell r="I1283" t="str">
            <v>Idom</v>
          </cell>
          <cell r="J1283" t="str">
            <v>Menetvég</v>
          </cell>
          <cell r="K1283"/>
          <cell r="L1283">
            <v>79.23</v>
          </cell>
          <cell r="M1283">
            <v>0.39368432842291723</v>
          </cell>
          <cell r="N1283" t="str">
            <v>PL</v>
          </cell>
          <cell r="O1283">
            <v>2222.4947171196673</v>
          </cell>
          <cell r="P1283"/>
          <cell r="Q1283"/>
          <cell r="R1283">
            <v>67165</v>
          </cell>
        </row>
        <row r="1284">
          <cell r="A1284">
            <v>1078368</v>
          </cell>
          <cell r="B1284" t="str">
            <v>Uponor Wipex csőcsatlakozó 125x11,4-4"km PN6</v>
          </cell>
          <cell r="C1284">
            <v>133807</v>
          </cell>
          <cell r="D1284" t="str">
            <v>db</v>
          </cell>
          <cell r="E1284" t="str">
            <v/>
          </cell>
          <cell r="F1284">
            <v>1</v>
          </cell>
          <cell r="G1284">
            <v>1</v>
          </cell>
          <cell r="H1284" t="str">
            <v>Ecoflex</v>
          </cell>
          <cell r="I1284" t="str">
            <v>Idom</v>
          </cell>
          <cell r="J1284" t="str">
            <v>Menetvég</v>
          </cell>
          <cell r="K1284"/>
          <cell r="L1284">
            <v>107.29</v>
          </cell>
          <cell r="M1284">
            <v>0.58787157596309814</v>
          </cell>
          <cell r="N1284" t="str">
            <v>PL</v>
          </cell>
          <cell r="O1284">
            <v>9668.3125993271788</v>
          </cell>
          <cell r="P1284"/>
          <cell r="Q1284"/>
          <cell r="R1284">
            <v>133807</v>
          </cell>
        </row>
        <row r="1285">
          <cell r="A1285">
            <v>1121647</v>
          </cell>
          <cell r="B1285" t="str">
            <v>Uponor Wipex csőcsatlakozó 140x12,7-4"km PN6</v>
          </cell>
          <cell r="C1285">
            <v>185720</v>
          </cell>
          <cell r="D1285" t="str">
            <v>db</v>
          </cell>
          <cell r="E1285" t="str">
            <v/>
          </cell>
          <cell r="F1285">
            <v>1</v>
          </cell>
          <cell r="G1285">
            <v>1</v>
          </cell>
          <cell r="H1285" t="str">
            <v>Ecoflex</v>
          </cell>
          <cell r="I1285" t="str">
            <v>Idom</v>
          </cell>
          <cell r="J1285" t="str">
            <v>Menetvég</v>
          </cell>
          <cell r="K1285"/>
          <cell r="L1285">
            <v>207.96</v>
          </cell>
          <cell r="M1285">
            <v>0.42446294444792687</v>
          </cell>
          <cell r="N1285" t="str">
            <v>PL</v>
          </cell>
          <cell r="O1285" t="e">
            <v>#N/A</v>
          </cell>
          <cell r="P1285"/>
          <cell r="Q1285"/>
          <cell r="R1285">
            <v>185720</v>
          </cell>
        </row>
        <row r="1286">
          <cell r="A1286">
            <v>1121648</v>
          </cell>
          <cell r="B1286" t="str">
            <v>Uponor Wipex csőcsatlakozó 160x14,6-5"km PN6</v>
          </cell>
          <cell r="C1286">
            <v>199900</v>
          </cell>
          <cell r="D1286" t="str">
            <v>db</v>
          </cell>
          <cell r="E1286"/>
          <cell r="F1286">
            <v>1</v>
          </cell>
          <cell r="G1286">
            <v>1</v>
          </cell>
          <cell r="H1286" t="str">
            <v>Ecoflex</v>
          </cell>
          <cell r="I1286" t="str">
            <v>Idom</v>
          </cell>
          <cell r="J1286" t="str">
            <v>Menetvég</v>
          </cell>
          <cell r="K1286"/>
          <cell r="L1286">
            <v>220.8</v>
          </cell>
          <cell r="M1286">
            <v>0.43227446036601369</v>
          </cell>
          <cell r="N1286" t="str">
            <v>PL</v>
          </cell>
          <cell r="O1286"/>
          <cell r="P1286"/>
          <cell r="Q1286"/>
          <cell r="R1286">
            <v>199900</v>
          </cell>
        </row>
        <row r="1287">
          <cell r="A1287">
            <v>1018336</v>
          </cell>
          <cell r="B1287" t="str">
            <v>Uponor Wipex csőcsatlakozó 25x3,5-1"km PN10</v>
          </cell>
          <cell r="C1287">
            <v>8443</v>
          </cell>
          <cell r="D1287" t="str">
            <v>db</v>
          </cell>
          <cell r="E1287" t="str">
            <v/>
          </cell>
          <cell r="F1287">
            <v>1</v>
          </cell>
          <cell r="G1287">
            <v>1</v>
          </cell>
          <cell r="H1287" t="str">
            <v>Ecoflex</v>
          </cell>
          <cell r="I1287" t="str">
            <v>Idom</v>
          </cell>
          <cell r="J1287" t="str">
            <v>Menetvég</v>
          </cell>
          <cell r="K1287"/>
          <cell r="L1287">
            <v>8.86</v>
          </cell>
          <cell r="M1287">
            <v>0.46062714063183507</v>
          </cell>
          <cell r="N1287" t="str">
            <v>PL</v>
          </cell>
          <cell r="O1287">
            <v>1107.306174344782</v>
          </cell>
          <cell r="P1287"/>
          <cell r="Q1287"/>
          <cell r="R1287">
            <v>8443</v>
          </cell>
        </row>
        <row r="1288">
          <cell r="A1288">
            <v>1018338</v>
          </cell>
          <cell r="B1288" t="str">
            <v>Uponor Wipex csőcsatlakozó 32x4,4-1"km PN10</v>
          </cell>
          <cell r="C1288">
            <v>9740</v>
          </cell>
          <cell r="D1288" t="str">
            <v>db</v>
          </cell>
          <cell r="E1288" t="str">
            <v/>
          </cell>
          <cell r="F1288">
            <v>1</v>
          </cell>
          <cell r="G1288">
            <v>1</v>
          </cell>
          <cell r="H1288" t="str">
            <v>Ecoflex</v>
          </cell>
          <cell r="I1288" t="str">
            <v>Idom</v>
          </cell>
          <cell r="J1288" t="str">
            <v>Menetvég</v>
          </cell>
          <cell r="K1288"/>
          <cell r="L1288">
            <v>10.01</v>
          </cell>
          <cell r="M1288">
            <v>0.47176487354083574</v>
          </cell>
          <cell r="N1288" t="str">
            <v>PL</v>
          </cell>
          <cell r="O1288">
            <v>703.061514660733</v>
          </cell>
          <cell r="P1288"/>
          <cell r="Q1288"/>
          <cell r="R1288">
            <v>9740</v>
          </cell>
        </row>
        <row r="1289">
          <cell r="A1289">
            <v>1018339</v>
          </cell>
          <cell r="B1289" t="str">
            <v>Uponor Wipex csőcsatlakozó 40x5,5-5/4"km PN10</v>
          </cell>
          <cell r="C1289">
            <v>11422</v>
          </cell>
          <cell r="D1289" t="str">
            <v>db</v>
          </cell>
          <cell r="E1289" t="str">
            <v/>
          </cell>
          <cell r="F1289">
            <v>1</v>
          </cell>
          <cell r="G1289">
            <v>1</v>
          </cell>
          <cell r="H1289" t="str">
            <v>Ecoflex</v>
          </cell>
          <cell r="I1289" t="str">
            <v>Idom</v>
          </cell>
          <cell r="J1289" t="str">
            <v>Menetvég</v>
          </cell>
          <cell r="K1289"/>
          <cell r="L1289">
            <v>13.47</v>
          </cell>
          <cell r="M1289">
            <v>0.39385350707632283</v>
          </cell>
          <cell r="N1289" t="str">
            <v>PL</v>
          </cell>
          <cell r="O1289">
            <v>523.07071228804853</v>
          </cell>
          <cell r="P1289"/>
          <cell r="Q1289"/>
          <cell r="R1289">
            <v>11422</v>
          </cell>
        </row>
        <row r="1290">
          <cell r="A1290">
            <v>1018340</v>
          </cell>
          <cell r="B1290" t="str">
            <v>Uponor Wipex csőcsatlakozó 50x6,9-5/4"km PN10</v>
          </cell>
          <cell r="C1290">
            <v>22327</v>
          </cell>
          <cell r="D1290" t="str">
            <v>db</v>
          </cell>
          <cell r="E1290" t="str">
            <v/>
          </cell>
          <cell r="F1290">
            <v>1</v>
          </cell>
          <cell r="G1290">
            <v>1</v>
          </cell>
          <cell r="H1290" t="str">
            <v>Ecoflex</v>
          </cell>
          <cell r="I1290" t="str">
            <v>Idom</v>
          </cell>
          <cell r="J1290" t="str">
            <v>Menetvég</v>
          </cell>
          <cell r="K1290"/>
          <cell r="L1290">
            <v>19.27</v>
          </cell>
          <cell r="M1290">
            <v>0.55638778188669724</v>
          </cell>
          <cell r="N1290" t="str">
            <v>PL</v>
          </cell>
          <cell r="O1290">
            <v>447.53012898374908</v>
          </cell>
          <cell r="P1290"/>
          <cell r="Q1290"/>
          <cell r="R1290">
            <v>22327</v>
          </cell>
        </row>
        <row r="1291">
          <cell r="A1291">
            <v>1018341</v>
          </cell>
          <cell r="B1291" t="str">
            <v>Uponor Wipex csőcsatlakozó 63x8,6-2"km PN10</v>
          </cell>
          <cell r="C1291">
            <v>25073</v>
          </cell>
          <cell r="D1291" t="str">
            <v>db</v>
          </cell>
          <cell r="E1291" t="str">
            <v/>
          </cell>
          <cell r="F1291">
            <v>1</v>
          </cell>
          <cell r="G1291">
            <v>1</v>
          </cell>
          <cell r="H1291" t="str">
            <v>Ecoflex</v>
          </cell>
          <cell r="I1291" t="str">
            <v>Idom</v>
          </cell>
          <cell r="J1291" t="str">
            <v>Menetvég</v>
          </cell>
          <cell r="K1291"/>
          <cell r="L1291">
            <v>25.25</v>
          </cell>
          <cell r="M1291">
            <v>0.48238454073452353</v>
          </cell>
          <cell r="N1291" t="str">
            <v>PL</v>
          </cell>
          <cell r="O1291">
            <v>1139.4715110064858</v>
          </cell>
          <cell r="P1291"/>
          <cell r="Q1291"/>
          <cell r="R1291">
            <v>25073</v>
          </cell>
        </row>
        <row r="1292">
          <cell r="A1292">
            <v>1018342</v>
          </cell>
          <cell r="B1292" t="str">
            <v>Uponor Wipex csőcsatlakozó 75x10,3-2"km PN10</v>
          </cell>
          <cell r="C1292">
            <v>34769</v>
          </cell>
          <cell r="D1292" t="str">
            <v>db</v>
          </cell>
          <cell r="E1292" t="str">
            <v/>
          </cell>
          <cell r="F1292">
            <v>1</v>
          </cell>
          <cell r="G1292">
            <v>1</v>
          </cell>
          <cell r="H1292" t="str">
            <v>Ecoflex</v>
          </cell>
          <cell r="I1292" t="str">
            <v>Idom</v>
          </cell>
          <cell r="J1292" t="str">
            <v>Menetvég</v>
          </cell>
          <cell r="K1292"/>
          <cell r="L1292">
            <v>40.32</v>
          </cell>
          <cell r="M1292">
            <v>0.40395303591792509</v>
          </cell>
          <cell r="N1292" t="str">
            <v>PL</v>
          </cell>
          <cell r="O1292">
            <v>1845.4937266030372</v>
          </cell>
          <cell r="P1292"/>
          <cell r="Q1292"/>
          <cell r="R1292">
            <v>34769</v>
          </cell>
        </row>
        <row r="1293">
          <cell r="A1293">
            <v>1018343</v>
          </cell>
          <cell r="B1293" t="str">
            <v>Uponor Wipex csőcsatlakozó 90x12,3-3"km PN10</v>
          </cell>
          <cell r="C1293">
            <v>55181</v>
          </cell>
          <cell r="D1293" t="str">
            <v>db</v>
          </cell>
          <cell r="E1293" t="str">
            <v/>
          </cell>
          <cell r="F1293">
            <v>1</v>
          </cell>
          <cell r="G1293">
            <v>1</v>
          </cell>
          <cell r="H1293" t="str">
            <v>Ecoflex</v>
          </cell>
          <cell r="I1293" t="str">
            <v>Idom</v>
          </cell>
          <cell r="J1293" t="str">
            <v>Menetvég</v>
          </cell>
          <cell r="K1293"/>
          <cell r="L1293">
            <v>67.08</v>
          </cell>
          <cell r="M1293">
            <v>0.37517896171124065</v>
          </cell>
          <cell r="N1293" t="str">
            <v>PL</v>
          </cell>
          <cell r="O1293">
            <v>297.61230416503997</v>
          </cell>
          <cell r="P1293"/>
          <cell r="Q1293"/>
          <cell r="R1293">
            <v>55181</v>
          </cell>
        </row>
        <row r="1294">
          <cell r="A1294">
            <v>1023170</v>
          </cell>
          <cell r="B1294" t="str">
            <v>Uponor Wipex csőcsatlakozó 110x15,1-3"km PN10</v>
          </cell>
          <cell r="C1294">
            <v>71980</v>
          </cell>
          <cell r="D1294" t="str">
            <v>db</v>
          </cell>
          <cell r="E1294" t="str">
            <v/>
          </cell>
          <cell r="F1294">
            <v>1</v>
          </cell>
          <cell r="G1294">
            <v>1</v>
          </cell>
          <cell r="H1294" t="str">
            <v>Ecoflex</v>
          </cell>
          <cell r="I1294" t="str">
            <v>Idom</v>
          </cell>
          <cell r="J1294" t="str">
            <v>Menetvég</v>
          </cell>
          <cell r="K1294"/>
          <cell r="L1294">
            <v>72.53</v>
          </cell>
          <cell r="M1294">
            <v>0.48208559313277699</v>
          </cell>
          <cell r="N1294" t="str">
            <v>PL</v>
          </cell>
          <cell r="O1294">
            <v>0</v>
          </cell>
          <cell r="P1294"/>
          <cell r="Q1294"/>
          <cell r="R1294">
            <v>71980</v>
          </cell>
        </row>
        <row r="1295">
          <cell r="A1295">
            <v>1042972</v>
          </cell>
          <cell r="B1295" t="str">
            <v>Uponor Wipex toldó 25x2,3-25x2,3 PN6</v>
          </cell>
          <cell r="C1295">
            <v>11600</v>
          </cell>
          <cell r="D1295" t="str">
            <v>db</v>
          </cell>
          <cell r="E1295" t="str">
            <v/>
          </cell>
          <cell r="F1295">
            <v>1</v>
          </cell>
          <cell r="G1295">
            <v>1</v>
          </cell>
          <cell r="H1295" t="str">
            <v>Ecoflex</v>
          </cell>
          <cell r="I1295" t="str">
            <v>Idom</v>
          </cell>
          <cell r="J1295" t="str">
            <v>Toldó</v>
          </cell>
          <cell r="K1295"/>
          <cell r="L1295">
            <v>13.47</v>
          </cell>
          <cell r="M1295">
            <v>0.40315472050222079</v>
          </cell>
          <cell r="N1295" t="str">
            <v>PL</v>
          </cell>
          <cell r="O1295">
            <v>81.572063681150411</v>
          </cell>
          <cell r="P1295"/>
          <cell r="Q1295"/>
          <cell r="R1295">
            <v>11600</v>
          </cell>
        </row>
        <row r="1296">
          <cell r="A1296">
            <v>1042973</v>
          </cell>
          <cell r="B1296" t="str">
            <v>Uponor Wipex toldó 32x2,9-32x2,9 PN6</v>
          </cell>
          <cell r="C1296">
            <v>15113</v>
          </cell>
          <cell r="D1296" t="str">
            <v>db</v>
          </cell>
          <cell r="E1296" t="str">
            <v/>
          </cell>
          <cell r="F1296">
            <v>1</v>
          </cell>
          <cell r="G1296">
            <v>1</v>
          </cell>
          <cell r="H1296" t="str">
            <v>Ecoflex</v>
          </cell>
          <cell r="I1296" t="str">
            <v>Idom</v>
          </cell>
          <cell r="J1296" t="str">
            <v>Toldó</v>
          </cell>
          <cell r="K1296"/>
          <cell r="L1296">
            <v>16.29</v>
          </cell>
          <cell r="M1296">
            <v>0.44598367922296245</v>
          </cell>
          <cell r="N1296" t="str">
            <v>PL</v>
          </cell>
          <cell r="O1296">
            <v>830.9280950807514</v>
          </cell>
          <cell r="P1296"/>
          <cell r="Q1296"/>
          <cell r="R1296">
            <v>15113</v>
          </cell>
        </row>
        <row r="1297">
          <cell r="A1297">
            <v>1042980</v>
          </cell>
          <cell r="B1297" t="str">
            <v>Uponor Wipex toldó 40x3,7-40x3,7 PN6</v>
          </cell>
          <cell r="C1297">
            <v>21339</v>
          </cell>
          <cell r="D1297" t="str">
            <v>db</v>
          </cell>
          <cell r="E1297" t="str">
            <v/>
          </cell>
          <cell r="F1297">
            <v>1</v>
          </cell>
          <cell r="G1297">
            <v>1</v>
          </cell>
          <cell r="H1297" t="str">
            <v>Ecoflex</v>
          </cell>
          <cell r="I1297" t="str">
            <v>Idom</v>
          </cell>
          <cell r="J1297" t="str">
            <v>Toldó</v>
          </cell>
          <cell r="K1297"/>
          <cell r="L1297">
            <v>20.63</v>
          </cell>
          <cell r="M1297">
            <v>0.50309047521566053</v>
          </cell>
          <cell r="N1297" t="str">
            <v>PL</v>
          </cell>
          <cell r="O1297">
            <v>440.74942539690238</v>
          </cell>
          <cell r="P1297"/>
          <cell r="Q1297"/>
          <cell r="R1297">
            <v>21339</v>
          </cell>
        </row>
        <row r="1298">
          <cell r="A1298">
            <v>1042984</v>
          </cell>
          <cell r="B1298" t="str">
            <v>Uponor Wipex toldó 50x4,6-50x4,6 PN6</v>
          </cell>
          <cell r="C1298">
            <v>35825</v>
          </cell>
          <cell r="D1298" t="str">
            <v>db</v>
          </cell>
          <cell r="E1298" t="str">
            <v/>
          </cell>
          <cell r="F1298">
            <v>1</v>
          </cell>
          <cell r="G1298">
            <v>1</v>
          </cell>
          <cell r="H1298" t="str">
            <v>Ecoflex</v>
          </cell>
          <cell r="I1298" t="str">
            <v>Idom</v>
          </cell>
          <cell r="J1298" t="str">
            <v>Toldó</v>
          </cell>
          <cell r="K1298"/>
          <cell r="L1298">
            <v>37.61</v>
          </cell>
          <cell r="M1298">
            <v>0.46040329230100507</v>
          </cell>
          <cell r="N1298" t="str">
            <v>PL</v>
          </cell>
          <cell r="O1298">
            <v>1678.7400278938521</v>
          </cell>
          <cell r="P1298"/>
          <cell r="Q1298"/>
          <cell r="R1298">
            <v>35825</v>
          </cell>
        </row>
        <row r="1299">
          <cell r="A1299">
            <v>1042981</v>
          </cell>
          <cell r="B1299" t="str">
            <v>Uponor Wipex toldó 63x5,8-63x5,8 PN6</v>
          </cell>
          <cell r="C1299">
            <v>48513</v>
          </cell>
          <cell r="D1299" t="str">
            <v>db</v>
          </cell>
          <cell r="E1299" t="str">
            <v/>
          </cell>
          <cell r="F1299">
            <v>1</v>
          </cell>
          <cell r="G1299">
            <v>1</v>
          </cell>
          <cell r="H1299" t="str">
            <v>Ecoflex</v>
          </cell>
          <cell r="I1299" t="str">
            <v>Idom</v>
          </cell>
          <cell r="J1299" t="str">
            <v>Toldó</v>
          </cell>
          <cell r="K1299"/>
          <cell r="L1299">
            <v>46.5</v>
          </cell>
          <cell r="M1299">
            <v>0.50734036823642614</v>
          </cell>
          <cell r="N1299" t="str">
            <v>PL</v>
          </cell>
          <cell r="O1299">
            <v>2058.0080927265089</v>
          </cell>
          <cell r="P1299"/>
          <cell r="Q1299"/>
          <cell r="R1299">
            <v>48513</v>
          </cell>
        </row>
        <row r="1300">
          <cell r="A1300">
            <v>1042985</v>
          </cell>
          <cell r="B1300" t="str">
            <v>Uponor Wipex toldó 75x6,8-75x6,8 PN6</v>
          </cell>
          <cell r="C1300">
            <v>92313</v>
          </cell>
          <cell r="D1300" t="str">
            <v>db</v>
          </cell>
          <cell r="E1300" t="str">
            <v/>
          </cell>
          <cell r="F1300">
            <v>1</v>
          </cell>
          <cell r="G1300">
            <v>1</v>
          </cell>
          <cell r="H1300" t="str">
            <v>Ecoflex</v>
          </cell>
          <cell r="I1300" t="str">
            <v>Idom</v>
          </cell>
          <cell r="J1300" t="str">
            <v>Toldó</v>
          </cell>
          <cell r="K1300"/>
          <cell r="L1300">
            <v>77.03</v>
          </cell>
          <cell r="M1300">
            <v>0.57110677126779996</v>
          </cell>
          <cell r="N1300" t="str">
            <v>PL</v>
          </cell>
          <cell r="O1300">
            <v>1297.3189267406981</v>
          </cell>
          <cell r="P1300"/>
          <cell r="Q1300"/>
          <cell r="R1300">
            <v>92313</v>
          </cell>
        </row>
        <row r="1301">
          <cell r="A1301">
            <v>1042986</v>
          </cell>
          <cell r="B1301" t="str">
            <v>Uponor Wipex toldó 90x8,2-90x8,2 PN6</v>
          </cell>
          <cell r="C1301">
            <v>115483</v>
          </cell>
          <cell r="D1301" t="str">
            <v>db</v>
          </cell>
          <cell r="E1301" t="str">
            <v/>
          </cell>
          <cell r="F1301">
            <v>1</v>
          </cell>
          <cell r="G1301">
            <v>1</v>
          </cell>
          <cell r="H1301" t="str">
            <v>Ecoflex</v>
          </cell>
          <cell r="I1301" t="str">
            <v>Idom</v>
          </cell>
          <cell r="J1301" t="str">
            <v>Toldó</v>
          </cell>
          <cell r="K1301"/>
          <cell r="L1301">
            <v>110.22</v>
          </cell>
          <cell r="M1301">
            <v>0.50943731959066851</v>
          </cell>
          <cell r="N1301" t="str">
            <v>PL</v>
          </cell>
          <cell r="O1301">
            <v>415.9209877152</v>
          </cell>
          <cell r="P1301"/>
          <cell r="Q1301"/>
          <cell r="R1301">
            <v>115483</v>
          </cell>
        </row>
        <row r="1302">
          <cell r="A1302">
            <v>1042987</v>
          </cell>
          <cell r="B1302" t="str">
            <v>Uponor Wipex toldó 110x10-110x10 PN6</v>
          </cell>
          <cell r="C1302">
            <v>164457</v>
          </cell>
          <cell r="D1302" t="str">
            <v>db</v>
          </cell>
          <cell r="E1302" t="str">
            <v/>
          </cell>
          <cell r="F1302">
            <v>1</v>
          </cell>
          <cell r="G1302">
            <v>1</v>
          </cell>
          <cell r="H1302" t="str">
            <v>Ecoflex</v>
          </cell>
          <cell r="I1302" t="str">
            <v>Idom</v>
          </cell>
          <cell r="J1302" t="str">
            <v>Toldó</v>
          </cell>
          <cell r="K1302"/>
          <cell r="L1302">
            <v>136.96</v>
          </cell>
          <cell r="M1302">
            <v>0.57195094705102068</v>
          </cell>
          <cell r="N1302" t="str">
            <v>PL</v>
          </cell>
          <cell r="O1302">
            <v>0</v>
          </cell>
          <cell r="P1302"/>
          <cell r="Q1302"/>
          <cell r="R1302">
            <v>164457</v>
          </cell>
        </row>
        <row r="1303">
          <cell r="A1303">
            <v>1078365</v>
          </cell>
          <cell r="B1303" t="str">
            <v>Uponor Wipex toldó 125x11,4-125x11,4 PN6</v>
          </cell>
          <cell r="C1303">
            <v>205742</v>
          </cell>
          <cell r="D1303" t="str">
            <v>db</v>
          </cell>
          <cell r="E1303" t="str">
            <v/>
          </cell>
          <cell r="F1303">
            <v>1</v>
          </cell>
          <cell r="G1303">
            <v>1</v>
          </cell>
          <cell r="H1303" t="str">
            <v>Ecoflex</v>
          </cell>
          <cell r="I1303" t="str">
            <v>Idom</v>
          </cell>
          <cell r="J1303" t="str">
            <v>Toldó</v>
          </cell>
          <cell r="K1303"/>
          <cell r="L1303">
            <v>150.38</v>
          </cell>
          <cell r="M1303">
            <v>0.62431895776410617</v>
          </cell>
          <cell r="N1303" t="str">
            <v>PL</v>
          </cell>
          <cell r="O1303">
            <v>1334.45693749</v>
          </cell>
          <cell r="P1303"/>
          <cell r="Q1303"/>
          <cell r="R1303">
            <v>205742</v>
          </cell>
        </row>
        <row r="1304">
          <cell r="A1304">
            <v>1121635</v>
          </cell>
          <cell r="B1304" t="str">
            <v>Uponor Wipex toldó 140x12,7-140x12,7 PN6</v>
          </cell>
          <cell r="C1304">
            <v>215040</v>
          </cell>
          <cell r="D1304" t="str">
            <v>db</v>
          </cell>
          <cell r="E1304"/>
          <cell r="F1304">
            <v>1</v>
          </cell>
          <cell r="G1304">
            <v>1</v>
          </cell>
          <cell r="H1304" t="str">
            <v>Ecoflex</v>
          </cell>
          <cell r="I1304" t="str">
            <v>Idom</v>
          </cell>
          <cell r="J1304" t="str">
            <v>Toldó</v>
          </cell>
          <cell r="K1304"/>
          <cell r="L1304">
            <v>240.79</v>
          </cell>
          <cell r="M1304">
            <v>0.42446551327439541</v>
          </cell>
          <cell r="N1304" t="str">
            <v>PL</v>
          </cell>
          <cell r="O1304" t="e">
            <v>#N/A</v>
          </cell>
          <cell r="P1304"/>
          <cell r="Q1304"/>
          <cell r="R1304">
            <v>215040</v>
          </cell>
        </row>
        <row r="1305">
          <cell r="A1305">
            <v>1121636</v>
          </cell>
          <cell r="B1305" t="str">
            <v>Uponor Wipex toldó 160x14,6-160x14,6 PN6</v>
          </cell>
          <cell r="C1305">
            <v>232364</v>
          </cell>
          <cell r="D1305" t="str">
            <v>db</v>
          </cell>
          <cell r="E1305"/>
          <cell r="F1305">
            <v>1</v>
          </cell>
          <cell r="G1305">
            <v>1</v>
          </cell>
          <cell r="H1305" t="str">
            <v>Ecoflex</v>
          </cell>
          <cell r="I1305" t="str">
            <v>Idom</v>
          </cell>
          <cell r="J1305" t="str">
            <v>Toldó</v>
          </cell>
          <cell r="K1305"/>
          <cell r="L1305">
            <v>262.2</v>
          </cell>
          <cell r="M1305">
            <v>0.42001601687335299</v>
          </cell>
          <cell r="N1305" t="str">
            <v>PL</v>
          </cell>
          <cell r="O1305"/>
          <cell r="P1305"/>
          <cell r="Q1305"/>
          <cell r="R1305">
            <v>232364</v>
          </cell>
        </row>
        <row r="1306">
          <cell r="A1306">
            <v>1042970</v>
          </cell>
          <cell r="B1306" t="str">
            <v>Uponor Wipex toldó 25x3,5-25x3,5 PN10</v>
          </cell>
          <cell r="C1306">
            <v>14764</v>
          </cell>
          <cell r="D1306" t="str">
            <v>db</v>
          </cell>
          <cell r="E1306" t="str">
            <v/>
          </cell>
          <cell r="F1306">
            <v>1</v>
          </cell>
          <cell r="G1306">
            <v>1</v>
          </cell>
          <cell r="H1306" t="str">
            <v>Ecoflex</v>
          </cell>
          <cell r="I1306" t="str">
            <v>Idom</v>
          </cell>
          <cell r="J1306" t="str">
            <v>Toldó</v>
          </cell>
          <cell r="K1306"/>
          <cell r="L1306">
            <v>16.170000000000002</v>
          </cell>
          <cell r="M1306">
            <v>0.43706514408250063</v>
          </cell>
          <cell r="N1306" t="str">
            <v>PL</v>
          </cell>
          <cell r="O1306">
            <v>2.8244612706335985</v>
          </cell>
          <cell r="P1306"/>
          <cell r="Q1306"/>
          <cell r="R1306">
            <v>14764</v>
          </cell>
        </row>
        <row r="1307">
          <cell r="A1307">
            <v>1042974</v>
          </cell>
          <cell r="B1307" t="str">
            <v>Uponor Wipex toldó 32x4,4-32x4,4 PN10</v>
          </cell>
          <cell r="C1307">
            <v>14852</v>
          </cell>
          <cell r="D1307" t="str">
            <v>db</v>
          </cell>
          <cell r="E1307" t="str">
            <v/>
          </cell>
          <cell r="F1307">
            <v>1</v>
          </cell>
          <cell r="G1307">
            <v>1</v>
          </cell>
          <cell r="H1307" t="str">
            <v>Ecoflex</v>
          </cell>
          <cell r="I1307" t="str">
            <v>Idom</v>
          </cell>
          <cell r="J1307" t="str">
            <v>Toldó</v>
          </cell>
          <cell r="K1307"/>
          <cell r="L1307">
            <v>15.04</v>
          </cell>
          <cell r="M1307">
            <v>0.47950680896700659</v>
          </cell>
          <cell r="N1307" t="str">
            <v>PL</v>
          </cell>
          <cell r="O1307">
            <v>35.163257843716991</v>
          </cell>
          <cell r="P1307"/>
          <cell r="Q1307"/>
          <cell r="R1307">
            <v>14852</v>
          </cell>
        </row>
        <row r="1308">
          <cell r="A1308">
            <v>1042979</v>
          </cell>
          <cell r="B1308" t="str">
            <v>Uponor Wipex toldó 40x5,5-40x5,5 PN10</v>
          </cell>
          <cell r="C1308">
            <v>22590</v>
          </cell>
          <cell r="D1308" t="str">
            <v>db</v>
          </cell>
          <cell r="E1308" t="str">
            <v/>
          </cell>
          <cell r="F1308">
            <v>1</v>
          </cell>
          <cell r="G1308">
            <v>1</v>
          </cell>
          <cell r="H1308" t="str">
            <v>Ecoflex</v>
          </cell>
          <cell r="I1308" t="str">
            <v>Idom</v>
          </cell>
          <cell r="J1308" t="str">
            <v>Toldó</v>
          </cell>
          <cell r="K1308"/>
          <cell r="L1308">
            <v>20.69</v>
          </cell>
          <cell r="M1308">
            <v>0.52924340102072942</v>
          </cell>
          <cell r="N1308" t="str">
            <v>PL</v>
          </cell>
          <cell r="O1308">
            <v>50.180808608548993</v>
          </cell>
          <cell r="P1308"/>
          <cell r="Q1308"/>
          <cell r="R1308">
            <v>22590</v>
          </cell>
        </row>
        <row r="1309">
          <cell r="A1309">
            <v>1042983</v>
          </cell>
          <cell r="B1309" t="str">
            <v>Uponor Wipex toldó 50x6,9-50x6,9 PN10</v>
          </cell>
          <cell r="C1309">
            <v>37026</v>
          </cell>
          <cell r="D1309" t="str">
            <v>db</v>
          </cell>
          <cell r="E1309" t="str">
            <v/>
          </cell>
          <cell r="F1309">
            <v>1</v>
          </cell>
          <cell r="G1309">
            <v>1</v>
          </cell>
          <cell r="H1309" t="str">
            <v>Ecoflex</v>
          </cell>
          <cell r="I1309" t="str">
            <v>Idom</v>
          </cell>
          <cell r="J1309" t="str">
            <v>Toldó</v>
          </cell>
          <cell r="K1309"/>
          <cell r="L1309">
            <v>41.65</v>
          </cell>
          <cell r="M1309">
            <v>0.42182359317931661</v>
          </cell>
          <cell r="N1309" t="str">
            <v>PL</v>
          </cell>
          <cell r="O1309">
            <v>14.711149179820978</v>
          </cell>
          <cell r="P1309"/>
          <cell r="Q1309"/>
          <cell r="R1309">
            <v>37026</v>
          </cell>
        </row>
        <row r="1310">
          <cell r="A1310">
            <v>1042982</v>
          </cell>
          <cell r="B1310" t="str">
            <v>Uponor Wipex toldó 63x8,7-63x8,7 PN10</v>
          </cell>
          <cell r="C1310">
            <v>52548</v>
          </cell>
          <cell r="D1310" t="str">
            <v>db</v>
          </cell>
          <cell r="E1310" t="str">
            <v/>
          </cell>
          <cell r="F1310">
            <v>1</v>
          </cell>
          <cell r="G1310">
            <v>1</v>
          </cell>
          <cell r="H1310" t="str">
            <v>Ecoflex</v>
          </cell>
          <cell r="I1310" t="str">
            <v>Idom</v>
          </cell>
          <cell r="J1310" t="str">
            <v>Toldó</v>
          </cell>
          <cell r="K1310"/>
          <cell r="L1310">
            <v>52.65</v>
          </cell>
          <cell r="M1310">
            <v>0.48501528266463978</v>
          </cell>
          <cell r="N1310" t="str">
            <v>PL</v>
          </cell>
          <cell r="O1310">
            <v>178.68128610599999</v>
          </cell>
          <cell r="P1310"/>
          <cell r="Q1310"/>
          <cell r="R1310">
            <v>52548</v>
          </cell>
        </row>
        <row r="1311">
          <cell r="A1311">
            <v>1018345</v>
          </cell>
          <cell r="B1311" t="str">
            <v>Uponor Wipex egál T 1"bm-1"bm-1"bm</v>
          </cell>
          <cell r="C1311">
            <v>9832</v>
          </cell>
          <cell r="D1311" t="str">
            <v>db</v>
          </cell>
          <cell r="E1311" t="str">
            <v/>
          </cell>
          <cell r="F1311">
            <v>1</v>
          </cell>
          <cell r="G1311">
            <v>1</v>
          </cell>
          <cell r="H1311" t="str">
            <v>Ecoflex</v>
          </cell>
          <cell r="I1311" t="str">
            <v>Idom</v>
          </cell>
          <cell r="J1311" t="str">
            <v>T</v>
          </cell>
          <cell r="K1311"/>
          <cell r="L1311">
            <v>8.94</v>
          </cell>
          <cell r="M1311">
            <v>0.53264401813089668</v>
          </cell>
          <cell r="N1311" t="str">
            <v>PL</v>
          </cell>
          <cell r="O1311">
            <v>143.63001716798638</v>
          </cell>
          <cell r="P1311"/>
          <cell r="Q1311"/>
          <cell r="R1311">
            <v>9832</v>
          </cell>
        </row>
        <row r="1312">
          <cell r="A1312">
            <v>1018346</v>
          </cell>
          <cell r="B1312" t="str">
            <v>Uponor Wipex egál T 5/4"bm-5/4"bm-5/4"bm</v>
          </cell>
          <cell r="C1312">
            <v>14850</v>
          </cell>
          <cell r="D1312" t="str">
            <v>db</v>
          </cell>
          <cell r="E1312" t="str">
            <v/>
          </cell>
          <cell r="F1312">
            <v>1</v>
          </cell>
          <cell r="G1312">
            <v>1</v>
          </cell>
          <cell r="H1312" t="str">
            <v>Ecoflex</v>
          </cell>
          <cell r="I1312" t="str">
            <v>Idom</v>
          </cell>
          <cell r="J1312" t="str">
            <v>T</v>
          </cell>
          <cell r="K1312"/>
          <cell r="L1312">
            <v>14.17</v>
          </cell>
          <cell r="M1312">
            <v>0.50954908010263988</v>
          </cell>
          <cell r="N1312" t="str">
            <v>PL</v>
          </cell>
          <cell r="O1312">
            <v>828.2976052260625</v>
          </cell>
          <cell r="P1312"/>
          <cell r="Q1312"/>
          <cell r="R1312">
            <v>14850</v>
          </cell>
        </row>
        <row r="1313">
          <cell r="A1313">
            <v>1018347</v>
          </cell>
          <cell r="B1313" t="str">
            <v>Uponor Wipex egál T 2"bm-2"bm-2"bm</v>
          </cell>
          <cell r="C1313">
            <v>27446</v>
          </cell>
          <cell r="D1313" t="str">
            <v>db</v>
          </cell>
          <cell r="E1313" t="str">
            <v/>
          </cell>
          <cell r="F1313">
            <v>1</v>
          </cell>
          <cell r="G1313">
            <v>1</v>
          </cell>
          <cell r="H1313" t="str">
            <v>Ecoflex</v>
          </cell>
          <cell r="I1313" t="str">
            <v>Idom</v>
          </cell>
          <cell r="J1313" t="str">
            <v>T</v>
          </cell>
          <cell r="K1313"/>
          <cell r="L1313">
            <v>23.35</v>
          </cell>
          <cell r="M1313">
            <v>0.56271962907208195</v>
          </cell>
          <cell r="N1313" t="str">
            <v>PL</v>
          </cell>
          <cell r="O1313">
            <v>1001.5163150413529</v>
          </cell>
          <cell r="P1313"/>
          <cell r="Q1313"/>
          <cell r="R1313">
            <v>27446</v>
          </cell>
        </row>
        <row r="1314">
          <cell r="A1314">
            <v>1018348</v>
          </cell>
          <cell r="B1314" t="str">
            <v>Uponor Wipex egál T 3"bm-3"bm-3"bm</v>
          </cell>
          <cell r="C1314">
            <v>52868</v>
          </cell>
          <cell r="D1314" t="str">
            <v>db</v>
          </cell>
          <cell r="E1314" t="str">
            <v/>
          </cell>
          <cell r="F1314">
            <v>1</v>
          </cell>
          <cell r="G1314">
            <v>1</v>
          </cell>
          <cell r="H1314" t="str">
            <v>Ecoflex</v>
          </cell>
          <cell r="I1314" t="str">
            <v>Idom</v>
          </cell>
          <cell r="J1314" t="str">
            <v>T</v>
          </cell>
          <cell r="K1314"/>
          <cell r="L1314">
            <v>51.64</v>
          </cell>
          <cell r="M1314">
            <v>0.49795169043406262</v>
          </cell>
          <cell r="N1314" t="str">
            <v>PL</v>
          </cell>
          <cell r="O1314">
            <v>186.367609488</v>
          </cell>
          <cell r="P1314"/>
          <cell r="Q1314"/>
          <cell r="R1314">
            <v>52868</v>
          </cell>
        </row>
        <row r="1315">
          <cell r="A1315">
            <v>1078367</v>
          </cell>
          <cell r="B1315" t="str">
            <v>Uponor Wipex egál T 4"bm-4"bm-4"bm</v>
          </cell>
          <cell r="C1315">
            <v>59300</v>
          </cell>
          <cell r="D1315" t="str">
            <v>db</v>
          </cell>
          <cell r="E1315" t="str">
            <v/>
          </cell>
          <cell r="F1315">
            <v>1</v>
          </cell>
          <cell r="G1315">
            <v>1</v>
          </cell>
          <cell r="H1315" t="str">
            <v>Ecoflex</v>
          </cell>
          <cell r="I1315" t="str">
            <v>Idom</v>
          </cell>
          <cell r="J1315" t="str">
            <v>T</v>
          </cell>
          <cell r="K1315"/>
          <cell r="L1315">
            <v>49.81</v>
          </cell>
          <cell r="M1315">
            <v>0.56826823318235276</v>
          </cell>
          <cell r="N1315" t="str">
            <v>PL</v>
          </cell>
          <cell r="O1315">
            <v>-133.45753573482142</v>
          </cell>
          <cell r="P1315"/>
          <cell r="Q1315"/>
          <cell r="R1315">
            <v>59300</v>
          </cell>
        </row>
        <row r="1316">
          <cell r="A1316">
            <v>1121637</v>
          </cell>
          <cell r="B1316" t="str">
            <v>Uponor Wipex egál T 5"bm-5"bm-5"bm</v>
          </cell>
          <cell r="C1316">
            <v>167800</v>
          </cell>
          <cell r="D1316" t="str">
            <v>db</v>
          </cell>
          <cell r="E1316"/>
          <cell r="F1316">
            <v>1</v>
          </cell>
          <cell r="G1316">
            <v>1</v>
          </cell>
          <cell r="H1316" t="str">
            <v>Ecoflex</v>
          </cell>
          <cell r="I1316" t="str">
            <v>Idom</v>
          </cell>
          <cell r="J1316" t="str">
            <v>T</v>
          </cell>
          <cell r="K1316"/>
          <cell r="L1316">
            <v>147.19999999999999</v>
          </cell>
          <cell r="M1316">
            <v>0.54911269220169312</v>
          </cell>
          <cell r="N1316" t="str">
            <v>PL</v>
          </cell>
          <cell r="O1316"/>
          <cell r="P1316"/>
          <cell r="Q1316"/>
          <cell r="R1316">
            <v>167800</v>
          </cell>
        </row>
        <row r="1317">
          <cell r="A1317">
            <v>1018350</v>
          </cell>
          <cell r="B1317" t="str">
            <v>Uponor Wipex könyök 1"bm-1"bm</v>
          </cell>
          <cell r="C1317">
            <v>8929</v>
          </cell>
          <cell r="D1317" t="str">
            <v>db</v>
          </cell>
          <cell r="E1317" t="str">
            <v/>
          </cell>
          <cell r="F1317">
            <v>1</v>
          </cell>
          <cell r="G1317">
            <v>1</v>
          </cell>
          <cell r="H1317" t="str">
            <v>Ecoflex</v>
          </cell>
          <cell r="I1317" t="str">
            <v>Idom</v>
          </cell>
          <cell r="J1317" t="str">
            <v>Könyök</v>
          </cell>
          <cell r="K1317"/>
          <cell r="L1317">
            <v>7.95</v>
          </cell>
          <cell r="M1317">
            <v>0.54236791826034347</v>
          </cell>
          <cell r="N1317" t="str">
            <v>PL</v>
          </cell>
          <cell r="O1317">
            <v>453.3948491604184</v>
          </cell>
          <cell r="P1317"/>
          <cell r="Q1317"/>
          <cell r="R1317">
            <v>8929</v>
          </cell>
        </row>
        <row r="1318">
          <cell r="A1318">
            <v>1018351</v>
          </cell>
          <cell r="B1318" t="str">
            <v>Uponor Wipex könyök 5/4"bm-5/4"bm</v>
          </cell>
          <cell r="C1318">
            <v>15049</v>
          </cell>
          <cell r="D1318" t="str">
            <v>db</v>
          </cell>
          <cell r="E1318" t="str">
            <v/>
          </cell>
          <cell r="F1318">
            <v>1</v>
          </cell>
          <cell r="G1318">
            <v>1</v>
          </cell>
          <cell r="H1318" t="str">
            <v>Ecoflex</v>
          </cell>
          <cell r="I1318" t="str">
            <v>Idom</v>
          </cell>
          <cell r="J1318" t="str">
            <v>Könyök</v>
          </cell>
          <cell r="K1318"/>
          <cell r="L1318">
            <v>13.89</v>
          </cell>
          <cell r="M1318">
            <v>0.52559772787858505</v>
          </cell>
          <cell r="N1318" t="str">
            <v>PL</v>
          </cell>
          <cell r="O1318">
            <v>869.20430845211763</v>
          </cell>
          <cell r="P1318"/>
          <cell r="Q1318"/>
          <cell r="R1318">
            <v>15049</v>
          </cell>
        </row>
        <row r="1319">
          <cell r="A1319">
            <v>1018352</v>
          </cell>
          <cell r="B1319" t="str">
            <v>Uponor Wipex könyök 2"bm-2"bm</v>
          </cell>
          <cell r="C1319">
            <v>23043</v>
          </cell>
          <cell r="D1319" t="str">
            <v>db</v>
          </cell>
          <cell r="E1319" t="str">
            <v/>
          </cell>
          <cell r="F1319">
            <v>1</v>
          </cell>
          <cell r="G1319">
            <v>1</v>
          </cell>
          <cell r="H1319" t="str">
            <v>Ecoflex</v>
          </cell>
          <cell r="I1319" t="str">
            <v>Idom</v>
          </cell>
          <cell r="J1319" t="str">
            <v>Könyök</v>
          </cell>
          <cell r="K1319"/>
          <cell r="L1319">
            <v>20.99</v>
          </cell>
          <cell r="M1319">
            <v>0.53180628916437755</v>
          </cell>
          <cell r="N1319" t="str">
            <v>PL</v>
          </cell>
          <cell r="O1319">
            <v>1190.5023072433237</v>
          </cell>
          <cell r="P1319"/>
          <cell r="Q1319"/>
          <cell r="R1319">
            <v>23043</v>
          </cell>
        </row>
        <row r="1320">
          <cell r="A1320">
            <v>1018353</v>
          </cell>
          <cell r="B1320" t="str">
            <v>Uponor Wipex könyök 3"bm-3"bm</v>
          </cell>
          <cell r="C1320">
            <v>55034</v>
          </cell>
          <cell r="D1320" t="str">
            <v>db</v>
          </cell>
          <cell r="E1320" t="str">
            <v/>
          </cell>
          <cell r="F1320">
            <v>1</v>
          </cell>
          <cell r="G1320">
            <v>1</v>
          </cell>
          <cell r="H1320" t="str">
            <v>Ecoflex</v>
          </cell>
          <cell r="I1320" t="str">
            <v>Idom</v>
          </cell>
          <cell r="J1320" t="str">
            <v>Könyök</v>
          </cell>
          <cell r="K1320"/>
          <cell r="L1320">
            <v>41.46</v>
          </cell>
          <cell r="M1320">
            <v>0.6127866027551141</v>
          </cell>
          <cell r="N1320" t="str">
            <v>PL</v>
          </cell>
          <cell r="O1320">
            <v>3308.2349813334531</v>
          </cell>
          <cell r="P1320"/>
          <cell r="Q1320"/>
          <cell r="R1320">
            <v>55034</v>
          </cell>
        </row>
        <row r="1321">
          <cell r="A1321">
            <v>1078366</v>
          </cell>
          <cell r="B1321" t="str">
            <v>Uponor Wipex könyök 4"bm-4"bm</v>
          </cell>
          <cell r="C1321">
            <v>63143</v>
          </cell>
          <cell r="D1321" t="str">
            <v>db</v>
          </cell>
          <cell r="E1321" t="str">
            <v/>
          </cell>
          <cell r="F1321">
            <v>1</v>
          </cell>
          <cell r="G1321">
            <v>1</v>
          </cell>
          <cell r="H1321" t="str">
            <v>Ecoflex</v>
          </cell>
          <cell r="I1321" t="str">
            <v>Idom</v>
          </cell>
          <cell r="J1321" t="str">
            <v>Könyök</v>
          </cell>
          <cell r="K1321"/>
          <cell r="L1321">
            <v>49.18</v>
          </cell>
          <cell r="M1321">
            <v>0.59967245861275076</v>
          </cell>
          <cell r="N1321" t="str">
            <v>PL</v>
          </cell>
          <cell r="O1321">
            <v>1256.2258600596679</v>
          </cell>
          <cell r="P1321"/>
          <cell r="Q1321"/>
          <cell r="R1321">
            <v>63143</v>
          </cell>
        </row>
        <row r="1322">
          <cell r="A1322">
            <v>1121638</v>
          </cell>
          <cell r="B1322" t="str">
            <v>Uponor Wipex könyök 5"bm-5"bm</v>
          </cell>
          <cell r="C1322">
            <v>138960</v>
          </cell>
          <cell r="D1322" t="str">
            <v>db</v>
          </cell>
          <cell r="E1322" t="str">
            <v/>
          </cell>
          <cell r="F1322">
            <v>1</v>
          </cell>
          <cell r="G1322">
            <v>1</v>
          </cell>
          <cell r="H1322" t="str">
            <v>Ecoflex</v>
          </cell>
          <cell r="I1322" t="str">
            <v>Idom</v>
          </cell>
          <cell r="J1322" t="str">
            <v>Könyök</v>
          </cell>
          <cell r="K1322"/>
          <cell r="L1322">
            <v>126.5</v>
          </cell>
          <cell r="M1322">
            <v>0.53210018129423764</v>
          </cell>
          <cell r="N1322" t="str">
            <v>PL</v>
          </cell>
          <cell r="O1322"/>
          <cell r="P1322"/>
          <cell r="Q1322"/>
          <cell r="R1322">
            <v>138960</v>
          </cell>
        </row>
        <row r="1323">
          <cell r="A1323">
            <v>1018355</v>
          </cell>
          <cell r="B1323" t="str">
            <v>Uponor Wipex karmantyú 1"bm-1"bm</v>
          </cell>
          <cell r="C1323">
            <v>6362</v>
          </cell>
          <cell r="D1323" t="str">
            <v>db</v>
          </cell>
          <cell r="E1323" t="str">
            <v/>
          </cell>
          <cell r="F1323">
            <v>1</v>
          </cell>
          <cell r="G1323">
            <v>1</v>
          </cell>
          <cell r="H1323" t="str">
            <v>Ecoflex</v>
          </cell>
          <cell r="I1323" t="str">
            <v>Idom</v>
          </cell>
          <cell r="J1323" t="str">
            <v>Karmantyú</v>
          </cell>
          <cell r="K1323"/>
          <cell r="L1323">
            <v>8.93</v>
          </cell>
          <cell r="M1323">
            <v>0.27854383158195972</v>
          </cell>
          <cell r="N1323" t="str">
            <v>PL</v>
          </cell>
          <cell r="O1323">
            <v>34.766068675104002</v>
          </cell>
          <cell r="P1323"/>
          <cell r="Q1323"/>
          <cell r="R1323">
            <v>6362</v>
          </cell>
        </row>
        <row r="1324">
          <cell r="A1324">
            <v>1018356</v>
          </cell>
          <cell r="B1324" t="str">
            <v>Uponor Wipex karmantyú 5/4"bm-5/4"bm</v>
          </cell>
          <cell r="C1324">
            <v>14167</v>
          </cell>
          <cell r="D1324" t="str">
            <v>db</v>
          </cell>
          <cell r="E1324" t="str">
            <v/>
          </cell>
          <cell r="F1324">
            <v>1</v>
          </cell>
          <cell r="G1324">
            <v>1</v>
          </cell>
          <cell r="H1324" t="str">
            <v>Ecoflex</v>
          </cell>
          <cell r="I1324" t="str">
            <v>Idom</v>
          </cell>
          <cell r="J1324" t="str">
            <v>Karmantyú</v>
          </cell>
          <cell r="K1324"/>
          <cell r="L1324">
            <v>10.96</v>
          </cell>
          <cell r="M1324">
            <v>0.60236480507163925</v>
          </cell>
          <cell r="N1324" t="str">
            <v>PL</v>
          </cell>
          <cell r="O1324">
            <v>0</v>
          </cell>
          <cell r="P1324"/>
          <cell r="Q1324"/>
          <cell r="R1324">
            <v>14167</v>
          </cell>
        </row>
        <row r="1325">
          <cell r="A1325">
            <v>1018357</v>
          </cell>
          <cell r="B1325" t="str">
            <v>Uponor Wipex karmantyú 2"bm-2"bm</v>
          </cell>
          <cell r="C1325">
            <v>19017</v>
          </cell>
          <cell r="D1325" t="str">
            <v>db</v>
          </cell>
          <cell r="E1325" t="str">
            <v/>
          </cell>
          <cell r="F1325">
            <v>1</v>
          </cell>
          <cell r="G1325">
            <v>1</v>
          </cell>
          <cell r="H1325" t="str">
            <v>Ecoflex</v>
          </cell>
          <cell r="I1325" t="str">
            <v>Idom</v>
          </cell>
          <cell r="J1325" t="str">
            <v>Karmantyú</v>
          </cell>
          <cell r="K1325"/>
          <cell r="L1325">
            <v>15.9</v>
          </cell>
          <cell r="M1325">
            <v>0.5702585204970928</v>
          </cell>
          <cell r="N1325" t="str">
            <v>PL</v>
          </cell>
          <cell r="O1325">
            <v>149.3313294529824</v>
          </cell>
          <cell r="P1325"/>
          <cell r="Q1325"/>
          <cell r="R1325">
            <v>19017</v>
          </cell>
        </row>
        <row r="1326">
          <cell r="A1326">
            <v>1018358</v>
          </cell>
          <cell r="B1326" t="str">
            <v>Uponor Wipex karmantyú 3"bm-3"bm</v>
          </cell>
          <cell r="C1326">
            <v>36735</v>
          </cell>
          <cell r="D1326" t="str">
            <v>db</v>
          </cell>
          <cell r="E1326" t="str">
            <v/>
          </cell>
          <cell r="F1326">
            <v>1</v>
          </cell>
          <cell r="G1326">
            <v>1</v>
          </cell>
          <cell r="H1326" t="str">
            <v>Ecoflex</v>
          </cell>
          <cell r="I1326" t="str">
            <v>Idom</v>
          </cell>
          <cell r="J1326" t="str">
            <v>Karmantyú</v>
          </cell>
          <cell r="K1326"/>
          <cell r="L1326">
            <v>28.71</v>
          </cell>
          <cell r="M1326">
            <v>0.59829678724308499</v>
          </cell>
          <cell r="N1326" t="str">
            <v>PL</v>
          </cell>
          <cell r="O1326">
            <v>0</v>
          </cell>
          <cell r="P1326"/>
          <cell r="Q1326"/>
          <cell r="R1326">
            <v>36735</v>
          </cell>
        </row>
        <row r="1327">
          <cell r="A1327">
            <v>1018368</v>
          </cell>
          <cell r="B1327" t="str">
            <v>Uponor Wipex szűkítő közcsavar 5/4"km-1"bm</v>
          </cell>
          <cell r="C1327">
            <v>8307</v>
          </cell>
          <cell r="D1327" t="str">
            <v>db</v>
          </cell>
          <cell r="E1327" t="str">
            <v/>
          </cell>
          <cell r="F1327">
            <v>1</v>
          </cell>
          <cell r="G1327">
            <v>1</v>
          </cell>
          <cell r="H1327" t="str">
            <v>Ecoflex</v>
          </cell>
          <cell r="I1327" t="str">
            <v>Idom</v>
          </cell>
          <cell r="J1327" t="str">
            <v>Közcsavar</v>
          </cell>
          <cell r="K1327"/>
          <cell r="L1327">
            <v>7.18</v>
          </cell>
          <cell r="M1327">
            <v>0.55574493225933774</v>
          </cell>
          <cell r="N1327" t="str">
            <v>PL</v>
          </cell>
          <cell r="O1327">
            <v>712.17545453667049</v>
          </cell>
          <cell r="P1327"/>
          <cell r="Q1327"/>
          <cell r="R1327">
            <v>8307</v>
          </cell>
        </row>
        <row r="1328">
          <cell r="A1328">
            <v>1018369</v>
          </cell>
          <cell r="B1328" t="str">
            <v>Uponor Wipex szűkítő közcsavar 6/4"km-5/4"bm</v>
          </cell>
          <cell r="C1328">
            <v>22905</v>
          </cell>
          <cell r="D1328" t="str">
            <v>db</v>
          </cell>
          <cell r="E1328" t="str">
            <v/>
          </cell>
          <cell r="F1328">
            <v>1</v>
          </cell>
          <cell r="G1328">
            <v>1</v>
          </cell>
          <cell r="H1328" t="str">
            <v>Ecoflex</v>
          </cell>
          <cell r="I1328" t="str">
            <v>Idom</v>
          </cell>
          <cell r="J1328" t="str">
            <v>Közcsavar</v>
          </cell>
          <cell r="K1328"/>
          <cell r="L1328">
            <v>16.5</v>
          </cell>
          <cell r="M1328">
            <v>0.62974084560603205</v>
          </cell>
          <cell r="N1328" t="str">
            <v>PL</v>
          </cell>
          <cell r="O1328">
            <v>311.14405636924801</v>
          </cell>
          <cell r="P1328"/>
          <cell r="Q1328"/>
          <cell r="R1328">
            <v>22905</v>
          </cell>
        </row>
        <row r="1329">
          <cell r="A1329">
            <v>1018371</v>
          </cell>
          <cell r="B1329" t="str">
            <v>Uponor Wipex szűkítő közcsavar 2"km-1"bm</v>
          </cell>
          <cell r="C1329">
            <v>35388</v>
          </cell>
          <cell r="D1329" t="str">
            <v>db</v>
          </cell>
          <cell r="E1329" t="str">
            <v/>
          </cell>
          <cell r="F1329">
            <v>1</v>
          </cell>
          <cell r="G1329">
            <v>1</v>
          </cell>
          <cell r="H1329" t="str">
            <v>Ecoflex</v>
          </cell>
          <cell r="I1329" t="str">
            <v>Idom</v>
          </cell>
          <cell r="J1329" t="str">
            <v>Közcsavar</v>
          </cell>
          <cell r="K1329"/>
          <cell r="L1329">
            <v>26.21</v>
          </cell>
          <cell r="M1329">
            <v>0.61931728395889651</v>
          </cell>
          <cell r="N1329" t="str">
            <v>PL</v>
          </cell>
          <cell r="O1329">
            <v>448.51001359231611</v>
          </cell>
          <cell r="P1329"/>
          <cell r="Q1329"/>
          <cell r="R1329">
            <v>35388</v>
          </cell>
        </row>
        <row r="1330">
          <cell r="A1330">
            <v>1018372</v>
          </cell>
          <cell r="B1330" t="str">
            <v>Uponor Wipex szűkítő közcsavar 2"km-5/4"bm</v>
          </cell>
          <cell r="C1330">
            <v>31852</v>
          </cell>
          <cell r="D1330" t="str">
            <v>db</v>
          </cell>
          <cell r="E1330" t="str">
            <v/>
          </cell>
          <cell r="F1330">
            <v>1</v>
          </cell>
          <cell r="G1330">
            <v>1</v>
          </cell>
          <cell r="H1330" t="str">
            <v>Ecoflex</v>
          </cell>
          <cell r="I1330" t="str">
            <v>Idom</v>
          </cell>
          <cell r="J1330" t="str">
            <v>Közcsavar</v>
          </cell>
          <cell r="K1330"/>
          <cell r="L1330">
            <v>24.66</v>
          </cell>
          <cell r="M1330">
            <v>0.60206831392886806</v>
          </cell>
          <cell r="N1330" t="str">
            <v>PL</v>
          </cell>
          <cell r="O1330">
            <v>1438.2265774084769</v>
          </cell>
          <cell r="P1330"/>
          <cell r="Q1330"/>
          <cell r="R1330">
            <v>31852</v>
          </cell>
        </row>
        <row r="1331">
          <cell r="A1331">
            <v>1018373</v>
          </cell>
          <cell r="B1331" t="str">
            <v>Uponor Wipex szűkítő közcsavar 2 1/2"km-2"bm</v>
          </cell>
          <cell r="C1331">
            <v>69556</v>
          </cell>
          <cell r="D1331" t="str">
            <v>db</v>
          </cell>
          <cell r="E1331" t="str">
            <v/>
          </cell>
          <cell r="F1331">
            <v>1</v>
          </cell>
          <cell r="G1331">
            <v>1</v>
          </cell>
          <cell r="H1331" t="str">
            <v>Ecoflex</v>
          </cell>
          <cell r="I1331" t="str">
            <v>Idom</v>
          </cell>
          <cell r="J1331" t="str">
            <v>Közcsavar</v>
          </cell>
          <cell r="K1331"/>
          <cell r="L1331">
            <v>42.96</v>
          </cell>
          <cell r="M1331">
            <v>0.68254524924963089</v>
          </cell>
          <cell r="N1331" t="str">
            <v>PL</v>
          </cell>
          <cell r="O1331">
            <v>0</v>
          </cell>
          <cell r="P1331"/>
          <cell r="Q1331"/>
          <cell r="R1331">
            <v>69556</v>
          </cell>
        </row>
        <row r="1332">
          <cell r="A1332">
            <v>1018374</v>
          </cell>
          <cell r="B1332" t="str">
            <v>Uponor Wipex szűkítő közcsavar 3"km-1"bm</v>
          </cell>
          <cell r="C1332">
            <v>59765</v>
          </cell>
          <cell r="D1332" t="str">
            <v>db</v>
          </cell>
          <cell r="E1332" t="str">
            <v/>
          </cell>
          <cell r="F1332">
            <v>1</v>
          </cell>
          <cell r="G1332">
            <v>1</v>
          </cell>
          <cell r="H1332" t="str">
            <v>Ecoflex</v>
          </cell>
          <cell r="I1332" t="str">
            <v>Idom</v>
          </cell>
          <cell r="J1332" t="str">
            <v>Közcsavar</v>
          </cell>
          <cell r="K1332"/>
          <cell r="L1332">
            <v>42.88</v>
          </cell>
          <cell r="M1332">
            <v>0.63122624142723882</v>
          </cell>
          <cell r="N1332" t="str">
            <v>PL</v>
          </cell>
          <cell r="O1332">
            <v>0</v>
          </cell>
          <cell r="P1332"/>
          <cell r="Q1332"/>
          <cell r="R1332">
            <v>59765</v>
          </cell>
        </row>
        <row r="1333">
          <cell r="A1333">
            <v>1018375</v>
          </cell>
          <cell r="B1333" t="str">
            <v>Uponor Wipex szűkítő közcsavar 3"km-5/4"bm</v>
          </cell>
          <cell r="C1333">
            <v>58662</v>
          </cell>
          <cell r="D1333" t="str">
            <v>db</v>
          </cell>
          <cell r="E1333" t="str">
            <v/>
          </cell>
          <cell r="F1333">
            <v>1</v>
          </cell>
          <cell r="G1333">
            <v>1</v>
          </cell>
          <cell r="H1333" t="str">
            <v>Ecoflex</v>
          </cell>
          <cell r="I1333" t="str">
            <v>Idom</v>
          </cell>
          <cell r="J1333" t="str">
            <v>Közcsavar</v>
          </cell>
          <cell r="K1333"/>
          <cell r="L1333">
            <v>43.39</v>
          </cell>
          <cell r="M1333">
            <v>0.61982378602101762</v>
          </cell>
          <cell r="N1333" t="str">
            <v>PL</v>
          </cell>
          <cell r="O1333">
            <v>0</v>
          </cell>
          <cell r="P1333"/>
          <cell r="Q1333"/>
          <cell r="R1333">
            <v>58662</v>
          </cell>
        </row>
        <row r="1334">
          <cell r="A1334">
            <v>1018376</v>
          </cell>
          <cell r="B1334" t="str">
            <v>Uponor Wipex szűkítő közcsavar 3"km-2"bm</v>
          </cell>
          <cell r="C1334">
            <v>53915</v>
          </cell>
          <cell r="D1334" t="str">
            <v>db</v>
          </cell>
          <cell r="E1334" t="str">
            <v/>
          </cell>
          <cell r="F1334">
            <v>1</v>
          </cell>
          <cell r="G1334">
            <v>1</v>
          </cell>
          <cell r="H1334" t="str">
            <v>Ecoflex</v>
          </cell>
          <cell r="I1334" t="str">
            <v>Idom</v>
          </cell>
          <cell r="J1334" t="str">
            <v>Közcsavar</v>
          </cell>
          <cell r="K1334"/>
          <cell r="L1334">
            <v>42.86</v>
          </cell>
          <cell r="M1334">
            <v>0.5914034324292281</v>
          </cell>
          <cell r="N1334" t="str">
            <v>PL</v>
          </cell>
          <cell r="O1334">
            <v>376.73080260479998</v>
          </cell>
          <cell r="P1334"/>
          <cell r="Q1334"/>
          <cell r="R1334">
            <v>53915</v>
          </cell>
        </row>
        <row r="1335">
          <cell r="A1335">
            <v>1009052</v>
          </cell>
          <cell r="B1335" t="str">
            <v>Uponor Wipex szűkítő közcsavar 4"Gkm-3"Gbm</v>
          </cell>
          <cell r="C1335">
            <v>47933.465042049109</v>
          </cell>
          <cell r="D1335" t="str">
            <v>db</v>
          </cell>
          <cell r="E1335"/>
          <cell r="F1335">
            <v>1</v>
          </cell>
          <cell r="G1335">
            <v>1</v>
          </cell>
          <cell r="H1335" t="str">
            <v>Ecoflex</v>
          </cell>
          <cell r="I1335" t="str">
            <v>Idom</v>
          </cell>
          <cell r="J1335" t="str">
            <v>Közcsavar</v>
          </cell>
          <cell r="K1335"/>
          <cell r="L1335">
            <v>60.85</v>
          </cell>
          <cell r="M1335">
            <v>0.34750991789365637</v>
          </cell>
          <cell r="N1335" t="str">
            <v>PL</v>
          </cell>
          <cell r="O1335"/>
          <cell r="P1335"/>
          <cell r="Q1335"/>
          <cell r="R1335">
            <v>47933.465042049109</v>
          </cell>
        </row>
        <row r="1336">
          <cell r="A1336">
            <v>1078369</v>
          </cell>
          <cell r="B1336" t="str">
            <v>Uponor Wipex szűkítő közcsavar 4"Rkm-3"Gbm</v>
          </cell>
          <cell r="C1336">
            <v>46366</v>
          </cell>
          <cell r="D1336" t="str">
            <v>db</v>
          </cell>
          <cell r="E1336" t="str">
            <v/>
          </cell>
          <cell r="F1336">
            <v>1</v>
          </cell>
          <cell r="G1336">
            <v>1</v>
          </cell>
          <cell r="H1336" t="str">
            <v>Ecoflex</v>
          </cell>
          <cell r="I1336" t="str">
            <v>Idom</v>
          </cell>
          <cell r="J1336" t="str">
            <v>Közcsavar</v>
          </cell>
          <cell r="K1336"/>
          <cell r="L1336">
            <v>38.94</v>
          </cell>
          <cell r="M1336">
            <v>0.56833337363392467</v>
          </cell>
          <cell r="N1336" t="str">
            <v>PL</v>
          </cell>
          <cell r="O1336">
            <v>0</v>
          </cell>
          <cell r="P1336"/>
          <cell r="Q1336"/>
          <cell r="R1336">
            <v>46366</v>
          </cell>
        </row>
        <row r="1337">
          <cell r="A1337">
            <v>1121639</v>
          </cell>
          <cell r="B1337" t="str">
            <v>Uponor Wipex szűkítő közcsavar 5"Rkm-4"Gbm</v>
          </cell>
          <cell r="C1337">
            <v>89134</v>
          </cell>
          <cell r="D1337" t="str">
            <v>db</v>
          </cell>
          <cell r="E1337" t="str">
            <v/>
          </cell>
          <cell r="F1337">
            <v>1</v>
          </cell>
          <cell r="G1337">
            <v>1</v>
          </cell>
          <cell r="H1337" t="str">
            <v>Ecoflex</v>
          </cell>
          <cell r="I1337" t="str">
            <v>Idom</v>
          </cell>
          <cell r="J1337" t="str">
            <v>Közcsavar</v>
          </cell>
          <cell r="K1337"/>
          <cell r="L1337">
            <v>82.8</v>
          </cell>
          <cell r="M1337">
            <v>0.52253768747265128</v>
          </cell>
          <cell r="N1337" t="str">
            <v>PL</v>
          </cell>
          <cell r="O1337"/>
          <cell r="P1337"/>
          <cell r="Q1337"/>
          <cell r="R1337">
            <v>89134</v>
          </cell>
        </row>
        <row r="1338">
          <cell r="A1338">
            <v>1018359</v>
          </cell>
          <cell r="B1338" t="str">
            <v>Uponor Wipex karima (Furattávolság 85mm) 1"bm</v>
          </cell>
          <cell r="C1338">
            <v>76066</v>
          </cell>
          <cell r="D1338" t="str">
            <v>db</v>
          </cell>
          <cell r="E1338" t="str">
            <v/>
          </cell>
          <cell r="F1338">
            <v>1</v>
          </cell>
          <cell r="G1338">
            <v>1</v>
          </cell>
          <cell r="H1338" t="str">
            <v>Ecoflex</v>
          </cell>
          <cell r="I1338" t="str">
            <v>Idom</v>
          </cell>
          <cell r="J1338" t="str">
            <v>Karima</v>
          </cell>
          <cell r="K1338"/>
          <cell r="L1338">
            <v>46.3</v>
          </cell>
          <cell r="M1338">
            <v>0.68714538281864113</v>
          </cell>
          <cell r="N1338" t="str">
            <v>PL</v>
          </cell>
          <cell r="O1338">
            <v>0</v>
          </cell>
          <cell r="P1338"/>
          <cell r="Q1338"/>
          <cell r="R1338">
            <v>76066</v>
          </cell>
        </row>
        <row r="1339">
          <cell r="A1339">
            <v>1018360</v>
          </cell>
          <cell r="B1339" t="str">
            <v>Uponor Wipex karima (Furattávolság 100mm) 5/4"bm</v>
          </cell>
          <cell r="C1339">
            <v>142417</v>
          </cell>
          <cell r="D1339" t="str">
            <v>db</v>
          </cell>
          <cell r="E1339" t="str">
            <v/>
          </cell>
          <cell r="F1339">
            <v>1</v>
          </cell>
          <cell r="G1339">
            <v>1</v>
          </cell>
          <cell r="H1339" t="str">
            <v>Ecoflex</v>
          </cell>
          <cell r="I1339" t="str">
            <v>Idom</v>
          </cell>
          <cell r="J1339" t="str">
            <v>Karima</v>
          </cell>
          <cell r="K1339"/>
          <cell r="L1339">
            <v>71.31</v>
          </cell>
          <cell r="M1339">
            <v>0.74264017052454612</v>
          </cell>
          <cell r="N1339" t="str">
            <v>PL</v>
          </cell>
          <cell r="O1339">
            <v>0</v>
          </cell>
          <cell r="P1339"/>
          <cell r="Q1339"/>
          <cell r="R1339">
            <v>142417</v>
          </cell>
        </row>
        <row r="1340">
          <cell r="A1340">
            <v>1018361</v>
          </cell>
          <cell r="B1340" t="str">
            <v>Uponor Wipex karima (Furattávolság 110mm) 6/4"bm</v>
          </cell>
          <cell r="C1340">
            <v>180470</v>
          </cell>
          <cell r="D1340" t="str">
            <v>db</v>
          </cell>
          <cell r="E1340" t="str">
            <v/>
          </cell>
          <cell r="F1340">
            <v>1</v>
          </cell>
          <cell r="G1340">
            <v>1</v>
          </cell>
          <cell r="H1340" t="str">
            <v>Ecoflex</v>
          </cell>
          <cell r="I1340" t="str">
            <v>Idom</v>
          </cell>
          <cell r="J1340" t="str">
            <v>Karima</v>
          </cell>
          <cell r="K1340"/>
          <cell r="L1340">
            <v>81</v>
          </cell>
          <cell r="M1340">
            <v>0.76930820015652712</v>
          </cell>
          <cell r="N1340" t="str">
            <v>PL</v>
          </cell>
          <cell r="O1340">
            <v>0</v>
          </cell>
          <cell r="P1340"/>
          <cell r="Q1340"/>
          <cell r="R1340">
            <v>180470</v>
          </cell>
        </row>
        <row r="1341">
          <cell r="A1341">
            <v>1018362</v>
          </cell>
          <cell r="B1341" t="str">
            <v>Uponor Wipex karima (Furattávolság 125mm) 2"bm</v>
          </cell>
          <cell r="C1341">
            <v>133596</v>
          </cell>
          <cell r="D1341" t="str">
            <v>db</v>
          </cell>
          <cell r="E1341" t="str">
            <v/>
          </cell>
          <cell r="F1341">
            <v>1</v>
          </cell>
          <cell r="G1341">
            <v>1</v>
          </cell>
          <cell r="H1341" t="str">
            <v>Ecoflex</v>
          </cell>
          <cell r="I1341" t="str">
            <v>Idom</v>
          </cell>
          <cell r="J1341" t="str">
            <v>Karima</v>
          </cell>
          <cell r="K1341"/>
          <cell r="L1341">
            <v>99.6</v>
          </cell>
          <cell r="M1341">
            <v>0.61680658250209541</v>
          </cell>
          <cell r="N1341" t="str">
            <v>PL</v>
          </cell>
          <cell r="O1341">
            <v>0</v>
          </cell>
          <cell r="P1341"/>
          <cell r="Q1341"/>
          <cell r="R1341">
            <v>133596</v>
          </cell>
        </row>
        <row r="1342">
          <cell r="A1342">
            <v>1018363</v>
          </cell>
          <cell r="B1342" t="str">
            <v>Uponor Wipex karima (Furattávolság 145mm) 5/2"bm</v>
          </cell>
          <cell r="C1342">
            <v>212007</v>
          </cell>
          <cell r="D1342" t="str">
            <v>db</v>
          </cell>
          <cell r="E1342" t="str">
            <v/>
          </cell>
          <cell r="F1342">
            <v>1</v>
          </cell>
          <cell r="G1342">
            <v>1</v>
          </cell>
          <cell r="H1342" t="str">
            <v>Ecoflex</v>
          </cell>
          <cell r="I1342" t="str">
            <v>Idom</v>
          </cell>
          <cell r="J1342" t="str">
            <v>Karima</v>
          </cell>
          <cell r="K1342"/>
          <cell r="L1342">
            <v>125.86</v>
          </cell>
          <cell r="M1342">
            <v>0.69486664539086029</v>
          </cell>
          <cell r="N1342" t="str">
            <v>PL</v>
          </cell>
          <cell r="O1342">
            <v>0</v>
          </cell>
          <cell r="P1342"/>
          <cell r="Q1342"/>
          <cell r="R1342">
            <v>212007</v>
          </cell>
        </row>
        <row r="1343">
          <cell r="A1343">
            <v>1018364</v>
          </cell>
          <cell r="B1343" t="str">
            <v>Uponor Wipex karima (Furattávolság 160mm) 3"bm</v>
          </cell>
          <cell r="C1343">
            <v>179361</v>
          </cell>
          <cell r="D1343" t="str">
            <v>db</v>
          </cell>
          <cell r="E1343" t="str">
            <v/>
          </cell>
          <cell r="F1343">
            <v>1</v>
          </cell>
          <cell r="G1343">
            <v>1</v>
          </cell>
          <cell r="H1343" t="str">
            <v>Ecoflex</v>
          </cell>
          <cell r="I1343" t="str">
            <v>Idom</v>
          </cell>
          <cell r="J1343" t="str">
            <v>Karima</v>
          </cell>
          <cell r="K1343"/>
          <cell r="L1343">
            <v>133.77000000000001</v>
          </cell>
          <cell r="M1343">
            <v>0.61666112205313595</v>
          </cell>
          <cell r="N1343" t="str">
            <v>PL</v>
          </cell>
          <cell r="O1343">
            <v>1771.5682241312861</v>
          </cell>
          <cell r="P1343"/>
          <cell r="Q1343"/>
          <cell r="R1343">
            <v>179361</v>
          </cell>
        </row>
        <row r="1344">
          <cell r="A1344">
            <v>1078370</v>
          </cell>
          <cell r="B1344" t="str">
            <v>Uponor Wipex karima (Furattávolság 180mm) 4"bm</v>
          </cell>
          <cell r="C1344">
            <v>114392</v>
          </cell>
          <cell r="D1344" t="str">
            <v>db</v>
          </cell>
          <cell r="E1344" t="str">
            <v/>
          </cell>
          <cell r="F1344">
            <v>1</v>
          </cell>
          <cell r="G1344">
            <v>1</v>
          </cell>
          <cell r="H1344" t="str">
            <v>Ecoflex</v>
          </cell>
          <cell r="I1344" t="str">
            <v>Idom</v>
          </cell>
          <cell r="J1344" t="str">
            <v>Karima</v>
          </cell>
          <cell r="K1344"/>
          <cell r="L1344">
            <v>75.06</v>
          </cell>
          <cell r="M1344">
            <v>0.66273982286829702</v>
          </cell>
          <cell r="N1344" t="str">
            <v>PL</v>
          </cell>
          <cell r="O1344">
            <v>0</v>
          </cell>
          <cell r="P1344"/>
          <cell r="Q1344"/>
          <cell r="R1344">
            <v>114392</v>
          </cell>
        </row>
        <row r="1345">
          <cell r="A1345">
            <v>1121640</v>
          </cell>
          <cell r="B1345" t="str">
            <v>Uponor Wipex karima (Furattávolság 200mm) 5"bm</v>
          </cell>
          <cell r="C1345">
            <v>213647</v>
          </cell>
          <cell r="D1345" t="str">
            <v>db</v>
          </cell>
          <cell r="E1345" t="str">
            <v/>
          </cell>
          <cell r="F1345">
            <v>1</v>
          </cell>
          <cell r="G1345">
            <v>1</v>
          </cell>
          <cell r="H1345" t="str">
            <v>Ecoflex</v>
          </cell>
          <cell r="I1345" t="str">
            <v>Idom</v>
          </cell>
          <cell r="J1345" t="str">
            <v>Karima</v>
          </cell>
          <cell r="K1345"/>
          <cell r="L1345"/>
          <cell r="M1345">
            <v>1</v>
          </cell>
          <cell r="N1345" t="str">
            <v>PL</v>
          </cell>
          <cell r="O1345"/>
          <cell r="P1345"/>
          <cell r="Q1345"/>
          <cell r="R1345">
            <v>213647</v>
          </cell>
        </row>
        <row r="1346">
          <cell r="A1346">
            <v>1045455</v>
          </cell>
          <cell r="B1346" t="str">
            <v>Uponor Wipex csatlakozó közcsavar forg. 1"km-1"km</v>
          </cell>
          <cell r="C1346">
            <v>46605</v>
          </cell>
          <cell r="D1346" t="str">
            <v>db</v>
          </cell>
          <cell r="E1346" t="str">
            <v/>
          </cell>
          <cell r="F1346">
            <v>1</v>
          </cell>
          <cell r="G1346">
            <v>1</v>
          </cell>
          <cell r="H1346" t="str">
            <v>Ecoflex</v>
          </cell>
          <cell r="I1346" t="str">
            <v>Idom</v>
          </cell>
          <cell r="J1346" t="str">
            <v>Közcsavar</v>
          </cell>
          <cell r="K1346"/>
          <cell r="L1346">
            <v>23.86</v>
          </cell>
          <cell r="M1346">
            <v>0.73685805291660489</v>
          </cell>
          <cell r="N1346" t="str">
            <v>PL</v>
          </cell>
          <cell r="O1346">
            <v>875.48672018334707</v>
          </cell>
          <cell r="P1346"/>
          <cell r="Q1346"/>
          <cell r="R1346">
            <v>46605</v>
          </cell>
        </row>
        <row r="1347">
          <cell r="A1347">
            <v>1045456</v>
          </cell>
          <cell r="B1347" t="str">
            <v>Uponor Wipex csatlakozó közcsavar forg. 5/4"km-1"km</v>
          </cell>
          <cell r="C1347">
            <v>31734</v>
          </cell>
          <cell r="D1347" t="str">
            <v>db</v>
          </cell>
          <cell r="E1347" t="str">
            <v/>
          </cell>
          <cell r="F1347">
            <v>1</v>
          </cell>
          <cell r="G1347">
            <v>1</v>
          </cell>
          <cell r="H1347" t="str">
            <v>Ecoflex</v>
          </cell>
          <cell r="I1347" t="str">
            <v>Idom</v>
          </cell>
          <cell r="J1347" t="str">
            <v>Közcsavar</v>
          </cell>
          <cell r="K1347"/>
          <cell r="L1347">
            <v>21.53</v>
          </cell>
          <cell r="M1347">
            <v>0.65128440559325673</v>
          </cell>
          <cell r="N1347" t="str">
            <v>PL</v>
          </cell>
          <cell r="O1347">
            <v>0</v>
          </cell>
          <cell r="P1347"/>
          <cell r="Q1347"/>
          <cell r="R1347">
            <v>31734</v>
          </cell>
        </row>
        <row r="1348">
          <cell r="A1348">
            <v>1045457</v>
          </cell>
          <cell r="B1348" t="str">
            <v>Uponor Wipex csatlakozó közcsavar forg. 5/4"km-5/4"km</v>
          </cell>
          <cell r="C1348">
            <v>25421</v>
          </cell>
          <cell r="D1348" t="str">
            <v>db</v>
          </cell>
          <cell r="E1348" t="str">
            <v/>
          </cell>
          <cell r="F1348">
            <v>1</v>
          </cell>
          <cell r="G1348">
            <v>1</v>
          </cell>
          <cell r="H1348" t="str">
            <v>Ecoflex</v>
          </cell>
          <cell r="I1348" t="str">
            <v>Idom</v>
          </cell>
          <cell r="J1348" t="str">
            <v>Közcsavar</v>
          </cell>
          <cell r="K1348"/>
          <cell r="L1348">
            <v>18.920000000000002</v>
          </cell>
          <cell r="M1348">
            <v>0.6174566486501345</v>
          </cell>
          <cell r="N1348" t="str">
            <v>PL</v>
          </cell>
          <cell r="O1348">
            <v>0</v>
          </cell>
          <cell r="P1348"/>
          <cell r="Q1348"/>
          <cell r="R1348">
            <v>25421</v>
          </cell>
        </row>
        <row r="1349">
          <cell r="A1349">
            <v>1045458</v>
          </cell>
          <cell r="B1349" t="str">
            <v>Uponor Wipex csatlakozó közcsavar forg. 2"km-5/4"km</v>
          </cell>
          <cell r="C1349">
            <v>30913</v>
          </cell>
          <cell r="D1349" t="str">
            <v>db</v>
          </cell>
          <cell r="E1349" t="str">
            <v/>
          </cell>
          <cell r="F1349">
            <v>1</v>
          </cell>
          <cell r="G1349">
            <v>1</v>
          </cell>
          <cell r="H1349" t="str">
            <v>Ecoflex</v>
          </cell>
          <cell r="I1349" t="str">
            <v>Idom</v>
          </cell>
          <cell r="J1349" t="str">
            <v>Közcsavar</v>
          </cell>
          <cell r="K1349"/>
          <cell r="L1349">
            <v>25.42</v>
          </cell>
          <cell r="M1349">
            <v>0.57734447628480057</v>
          </cell>
          <cell r="N1349" t="str">
            <v>PL</v>
          </cell>
          <cell r="O1349">
            <v>0</v>
          </cell>
          <cell r="P1349"/>
          <cell r="Q1349"/>
          <cell r="R1349">
            <v>30913</v>
          </cell>
        </row>
        <row r="1350">
          <cell r="A1350">
            <v>1045459</v>
          </cell>
          <cell r="B1350" t="str">
            <v>Uponor Wipex csatlakozó közcsavar forg. 2"km-2"km</v>
          </cell>
          <cell r="C1350">
            <v>42957</v>
          </cell>
          <cell r="D1350" t="str">
            <v>db</v>
          </cell>
          <cell r="E1350" t="str">
            <v/>
          </cell>
          <cell r="F1350">
            <v>1</v>
          </cell>
          <cell r="G1350">
            <v>1</v>
          </cell>
          <cell r="H1350" t="str">
            <v>Ecoflex</v>
          </cell>
          <cell r="I1350" t="str">
            <v>Idom</v>
          </cell>
          <cell r="J1350" t="str">
            <v>Közcsavar</v>
          </cell>
          <cell r="K1350"/>
          <cell r="L1350">
            <v>33.72</v>
          </cell>
          <cell r="M1350">
            <v>0.59653508109011044</v>
          </cell>
          <cell r="N1350" t="str">
            <v>PL</v>
          </cell>
          <cell r="O1350">
            <v>0</v>
          </cell>
          <cell r="P1350"/>
          <cell r="Q1350"/>
          <cell r="R1350">
            <v>42957</v>
          </cell>
        </row>
        <row r="1351">
          <cell r="A1351">
            <v>1045460</v>
          </cell>
          <cell r="B1351" t="str">
            <v>Uponor Wipex csatlakozó közcsavar forg. 3"km-2"km</v>
          </cell>
          <cell r="C1351">
            <v>105088</v>
          </cell>
          <cell r="D1351" t="str">
            <v>db</v>
          </cell>
          <cell r="E1351" t="str">
            <v/>
          </cell>
          <cell r="F1351">
            <v>1</v>
          </cell>
          <cell r="G1351">
            <v>1</v>
          </cell>
          <cell r="H1351" t="str">
            <v>Ecoflex</v>
          </cell>
          <cell r="I1351" t="str">
            <v>Idom</v>
          </cell>
          <cell r="J1351" t="str">
            <v>Közcsavar</v>
          </cell>
          <cell r="K1351"/>
          <cell r="L1351">
            <v>70.58</v>
          </cell>
          <cell r="M1351">
            <v>0.65479213320912177</v>
          </cell>
          <cell r="N1351" t="str">
            <v>PL</v>
          </cell>
          <cell r="O1351">
            <v>0</v>
          </cell>
          <cell r="P1351"/>
          <cell r="Q1351"/>
          <cell r="R1351">
            <v>105088</v>
          </cell>
        </row>
        <row r="1352">
          <cell r="A1352">
            <v>1045461</v>
          </cell>
          <cell r="B1352" t="str">
            <v>Uponor Wipex csatlakozó közcsavar forg. 3"km-3"km</v>
          </cell>
          <cell r="C1352">
            <v>94280</v>
          </cell>
          <cell r="D1352" t="str">
            <v>db</v>
          </cell>
          <cell r="E1352" t="str">
            <v/>
          </cell>
          <cell r="F1352">
            <v>1</v>
          </cell>
          <cell r="G1352">
            <v>1</v>
          </cell>
          <cell r="H1352" t="str">
            <v>Ecoflex</v>
          </cell>
          <cell r="I1352" t="str">
            <v>Idom</v>
          </cell>
          <cell r="J1352" t="str">
            <v>Közcsavar</v>
          </cell>
          <cell r="K1352"/>
          <cell r="L1352">
            <v>87.93</v>
          </cell>
          <cell r="M1352">
            <v>0.52063131937911566</v>
          </cell>
          <cell r="N1352" t="str">
            <v>PL</v>
          </cell>
          <cell r="O1352">
            <v>622.639474122259</v>
          </cell>
          <cell r="P1352"/>
          <cell r="Q1352"/>
          <cell r="R1352">
            <v>94280</v>
          </cell>
        </row>
        <row r="1353">
          <cell r="A1353">
            <v>1018302</v>
          </cell>
          <cell r="B1353" t="str">
            <v>Uponor Wipex fix megfogás 1"km-1"bm</v>
          </cell>
          <cell r="C1353">
            <v>27395</v>
          </cell>
          <cell r="D1353" t="str">
            <v>db</v>
          </cell>
          <cell r="E1353" t="str">
            <v/>
          </cell>
          <cell r="F1353">
            <v>1</v>
          </cell>
          <cell r="G1353">
            <v>1</v>
          </cell>
          <cell r="H1353" t="str">
            <v>Ecoflex</v>
          </cell>
          <cell r="I1353" t="str">
            <v>Idom</v>
          </cell>
          <cell r="J1353" t="str">
            <v>Fix megfogás</v>
          </cell>
          <cell r="K1353"/>
          <cell r="L1353">
            <v>21.29</v>
          </cell>
          <cell r="M1353">
            <v>0.60055543761165264</v>
          </cell>
          <cell r="N1353" t="str">
            <v>PL</v>
          </cell>
          <cell r="O1353">
            <v>0</v>
          </cell>
          <cell r="P1353"/>
          <cell r="Q1353"/>
          <cell r="R1353">
            <v>27395</v>
          </cell>
        </row>
        <row r="1354">
          <cell r="A1354">
            <v>1018303</v>
          </cell>
          <cell r="B1354" t="str">
            <v>Uponor Wipex fix megfogás 5/4"km-5/4"bm</v>
          </cell>
          <cell r="C1354">
            <v>37422</v>
          </cell>
          <cell r="D1354" t="str">
            <v>db</v>
          </cell>
          <cell r="E1354" t="str">
            <v/>
          </cell>
          <cell r="F1354">
            <v>1</v>
          </cell>
          <cell r="G1354">
            <v>1</v>
          </cell>
          <cell r="H1354" t="str">
            <v>Ecoflex</v>
          </cell>
          <cell r="I1354" t="str">
            <v>Idom</v>
          </cell>
          <cell r="J1354" t="str">
            <v>Fix megfogás</v>
          </cell>
          <cell r="K1354"/>
          <cell r="L1354">
            <v>28.4</v>
          </cell>
          <cell r="M1354">
            <v>0.60992914482068583</v>
          </cell>
          <cell r="N1354" t="str">
            <v>PL</v>
          </cell>
          <cell r="O1354">
            <v>205.09411475069442</v>
          </cell>
          <cell r="P1354"/>
          <cell r="Q1354"/>
          <cell r="R1354">
            <v>37422</v>
          </cell>
        </row>
        <row r="1355">
          <cell r="A1355">
            <v>1018304</v>
          </cell>
          <cell r="B1355" t="str">
            <v>Uponor Wipex fix megfogás 2"km-1"bm</v>
          </cell>
          <cell r="C1355">
            <v>62701</v>
          </cell>
          <cell r="D1355" t="str">
            <v>db</v>
          </cell>
          <cell r="E1355" t="str">
            <v/>
          </cell>
          <cell r="F1355">
            <v>1</v>
          </cell>
          <cell r="G1355">
            <v>1</v>
          </cell>
          <cell r="H1355" t="str">
            <v>Ecoflex</v>
          </cell>
          <cell r="I1355" t="str">
            <v>Idom</v>
          </cell>
          <cell r="J1355" t="str">
            <v>Fix megfogás</v>
          </cell>
          <cell r="K1355"/>
          <cell r="L1355">
            <v>47.96</v>
          </cell>
          <cell r="M1355">
            <v>0.60685128189473714</v>
          </cell>
          <cell r="N1355" t="str">
            <v>PL</v>
          </cell>
          <cell r="O1355">
            <v>1.6318708591530111</v>
          </cell>
          <cell r="P1355"/>
          <cell r="Q1355"/>
          <cell r="R1355">
            <v>62701</v>
          </cell>
        </row>
        <row r="1356">
          <cell r="A1356">
            <v>1018305</v>
          </cell>
          <cell r="B1356" t="str">
            <v>Uponor Wipex fix megfogás 3"km-1"bm</v>
          </cell>
          <cell r="C1356">
            <v>117718</v>
          </cell>
          <cell r="D1356" t="str">
            <v>db</v>
          </cell>
          <cell r="E1356" t="str">
            <v/>
          </cell>
          <cell r="F1356">
            <v>1</v>
          </cell>
          <cell r="G1356">
            <v>1</v>
          </cell>
          <cell r="H1356" t="str">
            <v>Ecoflex</v>
          </cell>
          <cell r="I1356" t="str">
            <v>Idom</v>
          </cell>
          <cell r="J1356" t="str">
            <v>Fix megfogás</v>
          </cell>
          <cell r="K1356"/>
          <cell r="L1356">
            <v>79.56</v>
          </cell>
          <cell r="M1356">
            <v>0.65262060347523199</v>
          </cell>
          <cell r="N1356" t="str">
            <v>PL</v>
          </cell>
          <cell r="O1356">
            <v>0</v>
          </cell>
          <cell r="P1356"/>
          <cell r="Q1356"/>
          <cell r="R1356">
            <v>117718</v>
          </cell>
        </row>
        <row r="1357">
          <cell r="A1357">
            <v>1026549</v>
          </cell>
          <cell r="B1357" t="str">
            <v xml:space="preserve">Uponor O-gyűrű 25-ös PN6-os Wipex csatlakozóhoz </v>
          </cell>
          <cell r="C1357">
            <v>288</v>
          </cell>
          <cell r="D1357" t="str">
            <v>db</v>
          </cell>
          <cell r="E1357" t="str">
            <v/>
          </cell>
          <cell r="F1357">
            <v>1</v>
          </cell>
          <cell r="G1357">
            <v>1</v>
          </cell>
          <cell r="H1357" t="str">
            <v>Ecoflex</v>
          </cell>
          <cell r="I1357" t="str">
            <v>Tartozék</v>
          </cell>
          <cell r="J1357" t="str">
            <v>O-gyűrű</v>
          </cell>
          <cell r="K1357"/>
          <cell r="L1357">
            <v>0.04</v>
          </cell>
          <cell r="M1357">
            <v>0.92861291303540539</v>
          </cell>
          <cell r="N1357" t="str">
            <v>MTO</v>
          </cell>
          <cell r="O1357">
            <v>0</v>
          </cell>
          <cell r="P1357"/>
          <cell r="Q1357"/>
          <cell r="R1357">
            <v>288</v>
          </cell>
        </row>
        <row r="1358">
          <cell r="A1358">
            <v>1018598</v>
          </cell>
          <cell r="B1358" t="str">
            <v xml:space="preserve">Uponor O-gyűrű 32-ös PN6-os Wipex csatlakozóhoz </v>
          </cell>
          <cell r="C1358">
            <v>207</v>
          </cell>
          <cell r="D1358" t="str">
            <v>db</v>
          </cell>
          <cell r="E1358" t="str">
            <v/>
          </cell>
          <cell r="F1358">
            <v>1</v>
          </cell>
          <cell r="G1358">
            <v>1</v>
          </cell>
          <cell r="H1358" t="str">
            <v>Ecoflex</v>
          </cell>
          <cell r="I1358" t="str">
            <v>Tartozék</v>
          </cell>
          <cell r="J1358" t="str">
            <v>O-gyűrű</v>
          </cell>
          <cell r="K1358"/>
          <cell r="L1358">
            <v>0.1</v>
          </cell>
          <cell r="M1358">
            <v>0.75169708881880148</v>
          </cell>
          <cell r="N1358" t="str">
            <v>MTO</v>
          </cell>
          <cell r="O1358">
            <v>0</v>
          </cell>
          <cell r="P1358"/>
          <cell r="Q1358"/>
          <cell r="R1358">
            <v>207</v>
          </cell>
        </row>
        <row r="1359">
          <cell r="A1359">
            <v>1018599</v>
          </cell>
          <cell r="B1359" t="str">
            <v xml:space="preserve">Uponor O-gyűrű 40-ös PN6-os Wipex csatlakozóhoz </v>
          </cell>
          <cell r="C1359">
            <v>254</v>
          </cell>
          <cell r="D1359" t="str">
            <v>db</v>
          </cell>
          <cell r="E1359" t="str">
            <v/>
          </cell>
          <cell r="F1359">
            <v>1</v>
          </cell>
          <cell r="G1359">
            <v>1</v>
          </cell>
          <cell r="H1359" t="str">
            <v>Ecoflex</v>
          </cell>
          <cell r="I1359" t="str">
            <v>Tartozék</v>
          </cell>
          <cell r="J1359" t="str">
            <v>O-gyűrű</v>
          </cell>
          <cell r="K1359"/>
          <cell r="L1359">
            <v>0.14000000000000001</v>
          </cell>
          <cell r="M1359">
            <v>0.71670006432948297</v>
          </cell>
          <cell r="N1359" t="str">
            <v>MTO</v>
          </cell>
          <cell r="O1359">
            <v>0</v>
          </cell>
          <cell r="P1359"/>
          <cell r="Q1359"/>
          <cell r="R1359">
            <v>254</v>
          </cell>
        </row>
        <row r="1360">
          <cell r="A1360">
            <v>1018600</v>
          </cell>
          <cell r="B1360" t="str">
            <v xml:space="preserve">Uponor O-gyűrű 50-ös PN6-os Wipex csatlakozóhoz </v>
          </cell>
          <cell r="C1360">
            <v>327</v>
          </cell>
          <cell r="D1360" t="str">
            <v>db</v>
          </cell>
          <cell r="E1360" t="str">
            <v/>
          </cell>
          <cell r="F1360">
            <v>1</v>
          </cell>
          <cell r="G1360">
            <v>1</v>
          </cell>
          <cell r="H1360" t="str">
            <v>Ecoflex</v>
          </cell>
          <cell r="I1360" t="str">
            <v>Tartozék</v>
          </cell>
          <cell r="J1360" t="str">
            <v>O-gyűrű</v>
          </cell>
          <cell r="K1360"/>
          <cell r="L1360">
            <v>0.18</v>
          </cell>
          <cell r="M1360">
            <v>0.7170713617550013</v>
          </cell>
          <cell r="N1360" t="str">
            <v>MTO</v>
          </cell>
          <cell r="O1360">
            <v>0</v>
          </cell>
          <cell r="P1360"/>
          <cell r="Q1360"/>
          <cell r="R1360">
            <v>327</v>
          </cell>
        </row>
        <row r="1361">
          <cell r="A1361">
            <v>1018601</v>
          </cell>
          <cell r="B1361" t="str">
            <v xml:space="preserve">Uponor O-gyűrű 63-ös PN6-os Wipex csatlakozóhoz </v>
          </cell>
          <cell r="C1361">
            <v>460</v>
          </cell>
          <cell r="D1361" t="str">
            <v>db</v>
          </cell>
          <cell r="E1361" t="str">
            <v/>
          </cell>
          <cell r="F1361">
            <v>1</v>
          </cell>
          <cell r="G1361">
            <v>1</v>
          </cell>
          <cell r="H1361" t="str">
            <v>Ecoflex</v>
          </cell>
          <cell r="I1361" t="str">
            <v>Tartozék</v>
          </cell>
          <cell r="J1361" t="str">
            <v>O-gyűrű</v>
          </cell>
          <cell r="K1361"/>
          <cell r="L1361">
            <v>0.26</v>
          </cell>
          <cell r="M1361">
            <v>0.70948559391799781</v>
          </cell>
          <cell r="N1361" t="str">
            <v>MTO</v>
          </cell>
          <cell r="O1361">
            <v>0</v>
          </cell>
          <cell r="P1361"/>
          <cell r="Q1361"/>
          <cell r="R1361">
            <v>460</v>
          </cell>
        </row>
        <row r="1362">
          <cell r="A1362">
            <v>1018602</v>
          </cell>
          <cell r="B1362" t="str">
            <v xml:space="preserve">Uponor O-gyűrű 75-ös PN6-os Wipex csatlakozóhoz </v>
          </cell>
          <cell r="C1362">
            <v>854</v>
          </cell>
          <cell r="D1362" t="str">
            <v>db</v>
          </cell>
          <cell r="E1362" t="str">
            <v/>
          </cell>
          <cell r="F1362">
            <v>1</v>
          </cell>
          <cell r="G1362">
            <v>1</v>
          </cell>
          <cell r="H1362" t="str">
            <v>Ecoflex</v>
          </cell>
          <cell r="I1362" t="str">
            <v>Tartozék</v>
          </cell>
          <cell r="J1362" t="str">
            <v>O-gyűrű</v>
          </cell>
          <cell r="K1362"/>
          <cell r="L1362">
            <v>0.46</v>
          </cell>
          <cell r="M1362">
            <v>0.72314516156119768</v>
          </cell>
          <cell r="N1362" t="str">
            <v>MTO</v>
          </cell>
          <cell r="O1362">
            <v>0</v>
          </cell>
          <cell r="P1362"/>
          <cell r="Q1362"/>
          <cell r="R1362">
            <v>854</v>
          </cell>
        </row>
        <row r="1363">
          <cell r="A1363">
            <v>1018603</v>
          </cell>
          <cell r="B1363" t="str">
            <v xml:space="preserve">Uponor O-gyűrű 90-ös PN6-os Wipex csatlakozóhoz </v>
          </cell>
          <cell r="C1363">
            <v>1248</v>
          </cell>
          <cell r="D1363" t="str">
            <v>db</v>
          </cell>
          <cell r="E1363" t="str">
            <v/>
          </cell>
          <cell r="F1363">
            <v>1</v>
          </cell>
          <cell r="G1363">
            <v>1</v>
          </cell>
          <cell r="H1363" t="str">
            <v>Ecoflex</v>
          </cell>
          <cell r="I1363" t="str">
            <v>Tartozék</v>
          </cell>
          <cell r="J1363" t="str">
            <v>O-gyűrű</v>
          </cell>
          <cell r="K1363"/>
          <cell r="L1363">
            <v>0.68</v>
          </cell>
          <cell r="M1363">
            <v>0.71994296652351353</v>
          </cell>
          <cell r="N1363" t="str">
            <v>MTO</v>
          </cell>
          <cell r="O1363">
            <v>0</v>
          </cell>
          <cell r="P1363"/>
          <cell r="Q1363"/>
          <cell r="R1363">
            <v>1248</v>
          </cell>
        </row>
        <row r="1364">
          <cell r="A1364">
            <v>1018604</v>
          </cell>
          <cell r="B1364" t="str">
            <v xml:space="preserve">Uponor O-gyűrű 110-ös PN6-os Wipex csatlakozóhoz </v>
          </cell>
          <cell r="C1364">
            <v>1426</v>
          </cell>
          <cell r="D1364" t="str">
            <v>db</v>
          </cell>
          <cell r="E1364" t="str">
            <v/>
          </cell>
          <cell r="F1364">
            <v>1</v>
          </cell>
          <cell r="G1364">
            <v>1</v>
          </cell>
          <cell r="H1364" t="str">
            <v>Ecoflex</v>
          </cell>
          <cell r="I1364" t="str">
            <v>Tartozék</v>
          </cell>
          <cell r="J1364" t="str">
            <v>O-gyűrű</v>
          </cell>
          <cell r="K1364"/>
          <cell r="L1364">
            <v>0.54</v>
          </cell>
          <cell r="M1364">
            <v>0.80536255671925416</v>
          </cell>
          <cell r="N1364" t="str">
            <v>MTO</v>
          </cell>
          <cell r="O1364">
            <v>0</v>
          </cell>
          <cell r="P1364"/>
          <cell r="Q1364"/>
          <cell r="R1364">
            <v>1426</v>
          </cell>
        </row>
        <row r="1365">
          <cell r="A1365">
            <v>1084981</v>
          </cell>
          <cell r="B1365" t="str">
            <v xml:space="preserve">Uponor O-gyűrű 125-ös PN6-os Wipex csatlakozóhoz </v>
          </cell>
          <cell r="C1365">
            <v>1091</v>
          </cell>
          <cell r="D1365" t="str">
            <v>db</v>
          </cell>
          <cell r="E1365" t="str">
            <v/>
          </cell>
          <cell r="F1365">
            <v>1</v>
          </cell>
          <cell r="G1365">
            <v>1</v>
          </cell>
          <cell r="H1365" t="str">
            <v>Ecoflex</v>
          </cell>
          <cell r="I1365" t="str">
            <v>Tartozék</v>
          </cell>
          <cell r="J1365" t="str">
            <v>O-gyűrű</v>
          </cell>
          <cell r="K1365"/>
          <cell r="L1365">
            <v>1.17</v>
          </cell>
          <cell r="M1365">
            <v>0.44879484822204896</v>
          </cell>
          <cell r="N1365" t="str">
            <v>MTO</v>
          </cell>
          <cell r="O1365">
            <v>0</v>
          </cell>
          <cell r="P1365"/>
          <cell r="Q1365" t="str">
            <v>IAT kell, nincs CMI-ban flag módosításra lehetőség</v>
          </cell>
          <cell r="R1365">
            <v>1091</v>
          </cell>
        </row>
        <row r="1366">
          <cell r="A1366">
            <v>1026535</v>
          </cell>
          <cell r="B1366" t="str">
            <v xml:space="preserve">Uponor O-gyűrű 25-ös PN10-os Wipex csatlakozóhoz </v>
          </cell>
          <cell r="C1366">
            <v>198</v>
          </cell>
          <cell r="D1366" t="str">
            <v>db</v>
          </cell>
          <cell r="E1366" t="str">
            <v/>
          </cell>
          <cell r="F1366">
            <v>1</v>
          </cell>
          <cell r="G1366">
            <v>1</v>
          </cell>
          <cell r="H1366" t="str">
            <v>Ecoflex</v>
          </cell>
          <cell r="I1366" t="str">
            <v>Tartozék</v>
          </cell>
          <cell r="J1366" t="str">
            <v>O-gyűrű</v>
          </cell>
          <cell r="K1366"/>
          <cell r="L1366">
            <v>0.1</v>
          </cell>
          <cell r="M1366">
            <v>0.74041059285601973</v>
          </cell>
          <cell r="N1366" t="str">
            <v>MTO</v>
          </cell>
          <cell r="O1366">
            <v>0</v>
          </cell>
          <cell r="P1366"/>
          <cell r="Q1366"/>
          <cell r="R1366">
            <v>198</v>
          </cell>
        </row>
        <row r="1367">
          <cell r="A1367">
            <v>1018605</v>
          </cell>
          <cell r="B1367" t="str">
            <v xml:space="preserve">Uponor O-gyűrű 32-ös PN10-os Wipex csatlakozóhoz </v>
          </cell>
          <cell r="C1367">
            <v>190</v>
          </cell>
          <cell r="D1367" t="str">
            <v>db</v>
          </cell>
          <cell r="E1367" t="str">
            <v/>
          </cell>
          <cell r="F1367">
            <v>1</v>
          </cell>
          <cell r="G1367">
            <v>1</v>
          </cell>
          <cell r="H1367" t="str">
            <v>Ecoflex</v>
          </cell>
          <cell r="I1367" t="str">
            <v>Tartozék</v>
          </cell>
          <cell r="J1367" t="str">
            <v>O-gyűrű</v>
          </cell>
          <cell r="K1367"/>
          <cell r="L1367">
            <v>0.12</v>
          </cell>
          <cell r="M1367">
            <v>0.67537661506626478</v>
          </cell>
          <cell r="N1367" t="str">
            <v>MTO</v>
          </cell>
          <cell r="O1367">
            <v>0</v>
          </cell>
          <cell r="P1367"/>
          <cell r="Q1367"/>
          <cell r="R1367">
            <v>190</v>
          </cell>
        </row>
        <row r="1368">
          <cell r="A1368">
            <v>1018606</v>
          </cell>
          <cell r="B1368" t="str">
            <v xml:space="preserve">Uponor O-gyűrű 40-ös PN10-os Wipex csatlakozóhoz </v>
          </cell>
          <cell r="C1368">
            <v>217</v>
          </cell>
          <cell r="D1368" t="str">
            <v>db</v>
          </cell>
          <cell r="E1368" t="str">
            <v/>
          </cell>
          <cell r="F1368">
            <v>1</v>
          </cell>
          <cell r="G1368">
            <v>1</v>
          </cell>
          <cell r="H1368" t="str">
            <v>Ecoflex</v>
          </cell>
          <cell r="I1368" t="str">
            <v>Tartozék</v>
          </cell>
          <cell r="J1368" t="str">
            <v>O-gyűrű</v>
          </cell>
          <cell r="K1368"/>
          <cell r="L1368">
            <v>0.08</v>
          </cell>
          <cell r="M1368">
            <v>0.81051169543038493</v>
          </cell>
          <cell r="N1368" t="str">
            <v>MTO</v>
          </cell>
          <cell r="O1368">
            <v>0</v>
          </cell>
          <cell r="P1368"/>
          <cell r="Q1368"/>
          <cell r="R1368">
            <v>217</v>
          </cell>
        </row>
        <row r="1369">
          <cell r="A1369">
            <v>1018607</v>
          </cell>
          <cell r="B1369" t="str">
            <v xml:space="preserve">Uponor O-gyűrű 50-ös PN10-os Wipex csatlakozóhoz </v>
          </cell>
          <cell r="C1369">
            <v>476</v>
          </cell>
          <cell r="D1369" t="str">
            <v>db</v>
          </cell>
          <cell r="E1369" t="str">
            <v/>
          </cell>
          <cell r="F1369">
            <v>1</v>
          </cell>
          <cell r="G1369">
            <v>1</v>
          </cell>
          <cell r="H1369" t="str">
            <v>Ecoflex</v>
          </cell>
          <cell r="I1369" t="str">
            <v>Tartozék</v>
          </cell>
          <cell r="J1369" t="str">
            <v>O-gyűrű</v>
          </cell>
          <cell r="K1369"/>
          <cell r="L1369">
            <v>0.24</v>
          </cell>
          <cell r="M1369">
            <v>0.74084687757390877</v>
          </cell>
          <cell r="N1369" t="str">
            <v>MTO</v>
          </cell>
          <cell r="O1369">
            <v>0</v>
          </cell>
          <cell r="P1369"/>
          <cell r="Q1369"/>
          <cell r="R1369">
            <v>476</v>
          </cell>
        </row>
        <row r="1370">
          <cell r="A1370">
            <v>1018608</v>
          </cell>
          <cell r="B1370" t="str">
            <v xml:space="preserve">Uponor O-gyűrű 63-ös PN10-os Wipex csatlakozóhoz </v>
          </cell>
          <cell r="C1370">
            <v>846</v>
          </cell>
          <cell r="D1370" t="str">
            <v>db</v>
          </cell>
          <cell r="E1370" t="str">
            <v/>
          </cell>
          <cell r="F1370">
            <v>1</v>
          </cell>
          <cell r="G1370">
            <v>1</v>
          </cell>
          <cell r="H1370" t="str">
            <v>Ecoflex</v>
          </cell>
          <cell r="I1370" t="str">
            <v>Tartozék</v>
          </cell>
          <cell r="J1370" t="str">
            <v>O-gyűrű</v>
          </cell>
          <cell r="K1370"/>
          <cell r="L1370">
            <v>0.15</v>
          </cell>
          <cell r="M1370">
            <v>0.90886754855583674</v>
          </cell>
          <cell r="N1370" t="str">
            <v>MTO</v>
          </cell>
          <cell r="O1370">
            <v>0</v>
          </cell>
          <cell r="P1370"/>
          <cell r="Q1370" t="str">
            <v>IAT kell, nincs CMI-ban flag módosításra lehetőség</v>
          </cell>
          <cell r="R1370">
            <v>846</v>
          </cell>
        </row>
        <row r="1371">
          <cell r="A1371">
            <v>1026578</v>
          </cell>
          <cell r="B1371" t="str">
            <v xml:space="preserve">Uponor O-gyűrű 75-ös PN10-os Wipex csatlakozóhoz </v>
          </cell>
          <cell r="C1371">
            <v>1231</v>
          </cell>
          <cell r="D1371" t="str">
            <v>db</v>
          </cell>
          <cell r="E1371" t="str">
            <v/>
          </cell>
          <cell r="F1371">
            <v>1</v>
          </cell>
          <cell r="G1371">
            <v>1</v>
          </cell>
          <cell r="H1371" t="str">
            <v>Ecoflex</v>
          </cell>
          <cell r="I1371" t="str">
            <v>Tartozék</v>
          </cell>
          <cell r="J1371" t="str">
            <v>O-gyűrű</v>
          </cell>
          <cell r="K1371"/>
          <cell r="L1371">
            <v>0.36</v>
          </cell>
          <cell r="M1371">
            <v>0.84968697854408681</v>
          </cell>
          <cell r="N1371" t="str">
            <v>MTO</v>
          </cell>
          <cell r="O1371">
            <v>0</v>
          </cell>
          <cell r="P1371"/>
          <cell r="Q1371" t="str">
            <v>IAT kell, nincs CMI-ban flag módosításra lehetőség</v>
          </cell>
          <cell r="R1371">
            <v>1231</v>
          </cell>
        </row>
        <row r="1372">
          <cell r="A1372">
            <v>1026582</v>
          </cell>
          <cell r="B1372" t="str">
            <v xml:space="preserve">Uponor O-gyűrű 90-ös PN10-os Wipex csatlakozóhoz </v>
          </cell>
          <cell r="C1372">
            <v>1056</v>
          </cell>
          <cell r="D1372" t="str">
            <v>db</v>
          </cell>
          <cell r="E1372" t="str">
            <v/>
          </cell>
          <cell r="F1372">
            <v>1</v>
          </cell>
          <cell r="G1372">
            <v>1</v>
          </cell>
          <cell r="H1372" t="str">
            <v>Ecoflex</v>
          </cell>
          <cell r="I1372" t="str">
            <v>Tartozék</v>
          </cell>
          <cell r="J1372" t="str">
            <v>O-gyűrű</v>
          </cell>
          <cell r="K1372"/>
          <cell r="L1372">
            <v>0.38</v>
          </cell>
          <cell r="M1372">
            <v>0.81504254740991411</v>
          </cell>
          <cell r="N1372" t="str">
            <v>MTO</v>
          </cell>
          <cell r="O1372">
            <v>0</v>
          </cell>
          <cell r="P1372"/>
          <cell r="Q1372"/>
          <cell r="R1372">
            <v>1056</v>
          </cell>
        </row>
        <row r="1373">
          <cell r="A1373">
            <v>1026583</v>
          </cell>
          <cell r="B1373" t="str">
            <v xml:space="preserve">Uponor O-gyűrű 110-ös PN10-os Wipex csatlakozóhoz </v>
          </cell>
          <cell r="C1373">
            <v>1634</v>
          </cell>
          <cell r="D1373" t="str">
            <v>db</v>
          </cell>
          <cell r="E1373" t="str">
            <v/>
          </cell>
          <cell r="F1373">
            <v>1</v>
          </cell>
          <cell r="G1373">
            <v>1</v>
          </cell>
          <cell r="H1373" t="str">
            <v>Ecoflex</v>
          </cell>
          <cell r="I1373" t="str">
            <v>Tartozék</v>
          </cell>
          <cell r="J1373" t="str">
            <v>O-gyűrű</v>
          </cell>
          <cell r="K1373"/>
          <cell r="L1373">
            <v>0.48</v>
          </cell>
          <cell r="M1373">
            <v>0.84901237910058824</v>
          </cell>
          <cell r="N1373" t="str">
            <v>MTO</v>
          </cell>
          <cell r="O1373">
            <v>0</v>
          </cell>
          <cell r="P1373"/>
          <cell r="Q1373" t="str">
            <v>IAT kell, nincs CMI-ban flag módosításra lehetőség</v>
          </cell>
          <cell r="R1373">
            <v>1634</v>
          </cell>
        </row>
        <row r="1374">
          <cell r="A1374">
            <v>1071762</v>
          </cell>
          <cell r="B1374" t="str">
            <v>Uponor O-gyűrű 1"-os Wipex idomhoz</v>
          </cell>
          <cell r="C1374">
            <v>154</v>
          </cell>
          <cell r="D1374" t="str">
            <v>db</v>
          </cell>
          <cell r="E1374"/>
          <cell r="F1374">
            <v>1</v>
          </cell>
          <cell r="G1374">
            <v>100</v>
          </cell>
          <cell r="H1374" t="str">
            <v>Ecoflex</v>
          </cell>
          <cell r="I1374" t="str">
            <v>Tartozék</v>
          </cell>
          <cell r="J1374" t="str">
            <v>O-gyűrű</v>
          </cell>
          <cell r="K1374"/>
          <cell r="L1374">
            <v>0.13</v>
          </cell>
          <cell r="M1374">
            <v>0.56611484805934731</v>
          </cell>
          <cell r="N1374" t="str">
            <v>MTO</v>
          </cell>
          <cell r="O1374">
            <v>0</v>
          </cell>
          <cell r="P1374"/>
          <cell r="Q1374" t="str">
            <v>IAT kell, nincs CMI-ban flag módosításra lehetőség</v>
          </cell>
          <cell r="R1374">
            <v>154</v>
          </cell>
        </row>
        <row r="1375">
          <cell r="A1375">
            <v>1018595</v>
          </cell>
          <cell r="B1375" t="str">
            <v>Uponor O-gyűrű 5/4"-os Wipex idomhoz</v>
          </cell>
          <cell r="C1375">
            <v>273</v>
          </cell>
          <cell r="D1375" t="str">
            <v>db</v>
          </cell>
          <cell r="E1375"/>
          <cell r="F1375">
            <v>1</v>
          </cell>
          <cell r="G1375">
            <v>100</v>
          </cell>
          <cell r="H1375" t="str">
            <v>Ecoflex</v>
          </cell>
          <cell r="I1375" t="str">
            <v>Tartozék</v>
          </cell>
          <cell r="J1375" t="str">
            <v>O-gyűrű</v>
          </cell>
          <cell r="K1375"/>
          <cell r="L1375">
            <v>0.22</v>
          </cell>
          <cell r="M1375">
            <v>0.58579800090872602</v>
          </cell>
          <cell r="N1375" t="str">
            <v>MTO</v>
          </cell>
          <cell r="O1375">
            <v>2.2003218411609602</v>
          </cell>
          <cell r="P1375"/>
          <cell r="Q1375" t="str">
            <v>IAT kell, nincs CMI-ban flag módosításra lehetőség</v>
          </cell>
          <cell r="R1375">
            <v>273</v>
          </cell>
        </row>
        <row r="1376">
          <cell r="A1376">
            <v>1018596</v>
          </cell>
          <cell r="B1376" t="str">
            <v>Uponor O-gyűrű 2"-os Wipex idomhoz</v>
          </cell>
          <cell r="C1376">
            <v>613</v>
          </cell>
          <cell r="D1376" t="str">
            <v>db</v>
          </cell>
          <cell r="E1376"/>
          <cell r="F1376">
            <v>1</v>
          </cell>
          <cell r="G1376">
            <v>100</v>
          </cell>
          <cell r="H1376" t="str">
            <v>Ecoflex</v>
          </cell>
          <cell r="I1376" t="str">
            <v>Tartozék</v>
          </cell>
          <cell r="J1376" t="str">
            <v>O-gyűrű</v>
          </cell>
          <cell r="K1376"/>
          <cell r="L1376">
            <v>0.5</v>
          </cell>
          <cell r="M1376">
            <v>0.58076099009373494</v>
          </cell>
          <cell r="N1376" t="str">
            <v>MTO</v>
          </cell>
          <cell r="O1376">
            <v>5.000731457184</v>
          </cell>
          <cell r="P1376"/>
          <cell r="Q1376" t="str">
            <v>IAT kell, nincs CMI-ban flag módosításra lehetőség</v>
          </cell>
          <cell r="R1376">
            <v>613</v>
          </cell>
        </row>
        <row r="1377">
          <cell r="A1377">
            <v>1013306</v>
          </cell>
          <cell r="B1377" t="str">
            <v>Uponor O-gyűrű 3"-os Wipex idomhoz</v>
          </cell>
          <cell r="C1377">
            <v>1194</v>
          </cell>
          <cell r="D1377" t="str">
            <v>db</v>
          </cell>
          <cell r="E1377"/>
          <cell r="F1377">
            <v>1</v>
          </cell>
          <cell r="G1377">
            <v>100</v>
          </cell>
          <cell r="H1377" t="str">
            <v>Ecoflex</v>
          </cell>
          <cell r="I1377" t="str">
            <v>Tartozék</v>
          </cell>
          <cell r="J1377" t="str">
            <v>O-gyűrű</v>
          </cell>
          <cell r="K1377"/>
          <cell r="L1377">
            <v>0.98</v>
          </cell>
          <cell r="M1377">
            <v>0.57813460165646635</v>
          </cell>
          <cell r="N1377" t="str">
            <v>MTO</v>
          </cell>
          <cell r="O1377">
            <v>0</v>
          </cell>
          <cell r="P1377"/>
          <cell r="Q1377" t="str">
            <v>IAT kell, nincs CMI-ban flag módosításra lehetőség</v>
          </cell>
          <cell r="R1377">
            <v>1194</v>
          </cell>
        </row>
        <row r="1378">
          <cell r="A1378">
            <v>1009105</v>
          </cell>
          <cell r="B1378" t="str">
            <v>Uponor O-gyűrű 4"-os Wipex idomhoz</v>
          </cell>
          <cell r="C1378">
            <v>5293</v>
          </cell>
          <cell r="D1378" t="str">
            <v>db</v>
          </cell>
          <cell r="E1378"/>
          <cell r="F1378">
            <v>1</v>
          </cell>
          <cell r="G1378">
            <v>100</v>
          </cell>
          <cell r="H1378" t="str">
            <v>Ecoflex</v>
          </cell>
          <cell r="I1378" t="str">
            <v>Tartozék</v>
          </cell>
          <cell r="J1378" t="str">
            <v>O-gyűrű</v>
          </cell>
          <cell r="K1378"/>
          <cell r="L1378">
            <v>2.86</v>
          </cell>
          <cell r="M1378">
            <v>0.72227415553090279</v>
          </cell>
          <cell r="N1378" t="str">
            <v>MTO</v>
          </cell>
          <cell r="O1378">
            <v>0</v>
          </cell>
          <cell r="P1378"/>
          <cell r="Q1378" t="str">
            <v>IAT kell, nincs CMI-ban flag módosításra lehetőség</v>
          </cell>
          <cell r="R1378">
            <v>5293</v>
          </cell>
        </row>
        <row r="1379">
          <cell r="A1379">
            <v>1093120</v>
          </cell>
          <cell r="B1379" t="str">
            <v>Uponor Ecoflex zsugorszalag 10m</v>
          </cell>
          <cell r="C1379">
            <v>98102</v>
          </cell>
          <cell r="D1379" t="str">
            <v>tekercs</v>
          </cell>
          <cell r="E1379" t="str">
            <v/>
          </cell>
          <cell r="F1379">
            <v>10</v>
          </cell>
          <cell r="G1379">
            <v>10</v>
          </cell>
          <cell r="H1379" t="str">
            <v>Ecoflex</v>
          </cell>
          <cell r="I1379" t="str">
            <v>Tartozék</v>
          </cell>
          <cell r="J1379" t="str">
            <v>Zsugormandzstta</v>
          </cell>
          <cell r="K1379"/>
          <cell r="L1379">
            <v>54.34</v>
          </cell>
          <cell r="M1379">
            <v>0.71529576358561808</v>
          </cell>
          <cell r="N1379" t="str">
            <v>MTO</v>
          </cell>
          <cell r="O1379">
            <v>0</v>
          </cell>
          <cell r="P1379"/>
          <cell r="Q1379"/>
          <cell r="R1379">
            <v>98102</v>
          </cell>
        </row>
        <row r="1380">
          <cell r="A1380">
            <v>1093030</v>
          </cell>
          <cell r="B1380" t="str">
            <v>Uponor Smatrix Pulse Kommunikációs modul R-208</v>
          </cell>
          <cell r="C1380">
            <v>91943</v>
          </cell>
          <cell r="D1380" t="str">
            <v>db</v>
          </cell>
          <cell r="E1380"/>
          <cell r="F1380">
            <v>1</v>
          </cell>
          <cell r="G1380">
            <v>1</v>
          </cell>
          <cell r="H1380" t="str">
            <v>Szabályzás</v>
          </cell>
          <cell r="I1380" t="str">
            <v>Wave</v>
          </cell>
          <cell r="J1380" t="str">
            <v>Kommunikációs modul</v>
          </cell>
          <cell r="K1380" t="str">
            <v>Pulse</v>
          </cell>
          <cell r="L1380">
            <v>49.96</v>
          </cell>
          <cell r="M1380">
            <v>0.72070965896035322</v>
          </cell>
          <cell r="N1380" t="str">
            <v>PL</v>
          </cell>
          <cell r="O1380">
            <v>5859.4719772735352</v>
          </cell>
          <cell r="P1380"/>
          <cell r="Q1380"/>
          <cell r="R1380">
            <v>91943</v>
          </cell>
        </row>
        <row r="1381">
          <cell r="A1381">
            <v>1093024</v>
          </cell>
          <cell r="B1381" t="str">
            <v>Uponor Smatrix Pulse X-265 + R-208 szett</v>
          </cell>
          <cell r="C1381">
            <v>189726</v>
          </cell>
          <cell r="D1381" t="str">
            <v>db</v>
          </cell>
          <cell r="E1381"/>
          <cell r="F1381">
            <v>1</v>
          </cell>
          <cell r="G1381">
            <v>1</v>
          </cell>
          <cell r="H1381" t="str">
            <v>Szabályzás</v>
          </cell>
          <cell r="I1381" t="str">
            <v>Wave</v>
          </cell>
          <cell r="J1381" t="str">
            <v>Szabályzó</v>
          </cell>
          <cell r="K1381" t="str">
            <v>Pulse</v>
          </cell>
          <cell r="L1381">
            <v>110.11</v>
          </cell>
          <cell r="M1381">
            <v>0.70170081354777492</v>
          </cell>
          <cell r="N1381" t="str">
            <v>PL</v>
          </cell>
          <cell r="O1381">
            <v>19909.603458652677</v>
          </cell>
          <cell r="P1381"/>
          <cell r="Q1381"/>
          <cell r="R1381">
            <v>189726</v>
          </cell>
        </row>
        <row r="1382">
          <cell r="A1382">
            <v>1093019</v>
          </cell>
          <cell r="B1382" t="str">
            <v>Uponor Smatrix Pulse X-245 + R-208 szett</v>
          </cell>
          <cell r="C1382">
            <v>189726</v>
          </cell>
          <cell r="D1382" t="str">
            <v>db</v>
          </cell>
          <cell r="E1382"/>
          <cell r="F1382">
            <v>1</v>
          </cell>
          <cell r="G1382">
            <v>1</v>
          </cell>
          <cell r="H1382" t="str">
            <v>Szabályzás</v>
          </cell>
          <cell r="I1382" t="str">
            <v>Base</v>
          </cell>
          <cell r="J1382" t="str">
            <v>Szabályzó</v>
          </cell>
          <cell r="K1382" t="str">
            <v>Pulse</v>
          </cell>
          <cell r="L1382">
            <v>111.17</v>
          </cell>
          <cell r="M1382">
            <v>0.69882916576247522</v>
          </cell>
          <cell r="N1382" t="str">
            <v>PL</v>
          </cell>
          <cell r="O1382">
            <v>33472.927164974761</v>
          </cell>
          <cell r="P1382"/>
          <cell r="Q1382"/>
          <cell r="R1382">
            <v>189726</v>
          </cell>
        </row>
        <row r="1383">
          <cell r="A1383">
            <v>1093017</v>
          </cell>
          <cell r="B1383" t="str">
            <v>Uponor Smatrix Base Pulse Központi egység X-245</v>
          </cell>
          <cell r="C1383">
            <v>79918</v>
          </cell>
          <cell r="D1383" t="str">
            <v>db</v>
          </cell>
          <cell r="E1383"/>
          <cell r="F1383">
            <v>1</v>
          </cell>
          <cell r="G1383">
            <v>1</v>
          </cell>
          <cell r="H1383" t="str">
            <v>Szabályzás</v>
          </cell>
          <cell r="I1383" t="str">
            <v>Base</v>
          </cell>
          <cell r="J1383" t="str">
            <v>Szabályzó</v>
          </cell>
          <cell r="K1383" t="str">
            <v>Pulse</v>
          </cell>
          <cell r="L1383">
            <v>58.86</v>
          </cell>
          <cell r="M1383">
            <v>0.62144602769214108</v>
          </cell>
          <cell r="N1383" t="str">
            <v>PL</v>
          </cell>
          <cell r="O1383">
            <v>16439.941005361932</v>
          </cell>
          <cell r="P1383"/>
          <cell r="Q1383"/>
          <cell r="R1383">
            <v>79918</v>
          </cell>
        </row>
        <row r="1384">
          <cell r="A1384">
            <v>1120013</v>
          </cell>
          <cell r="B1384" t="str">
            <v>Uponor Smatrix Base Pro X-148</v>
          </cell>
          <cell r="C1384">
            <v>104625</v>
          </cell>
          <cell r="D1384" t="str">
            <v>db</v>
          </cell>
          <cell r="E1384"/>
          <cell r="F1384">
            <v>1</v>
          </cell>
          <cell r="G1384">
            <v>1</v>
          </cell>
          <cell r="H1384" t="str">
            <v>Szabályzás</v>
          </cell>
          <cell r="I1384" t="str">
            <v>Base</v>
          </cell>
          <cell r="J1384" t="str">
            <v>Szabályzó</v>
          </cell>
          <cell r="K1384" t="str">
            <v>Pro</v>
          </cell>
          <cell r="L1384">
            <v>84.18</v>
          </cell>
          <cell r="M1384">
            <v>0.58645230240484669</v>
          </cell>
          <cell r="N1384" t="str">
            <v>PL</v>
          </cell>
          <cell r="O1384" t="e">
            <v>#N/A</v>
          </cell>
          <cell r="P1384"/>
          <cell r="Q1384"/>
          <cell r="R1384">
            <v>104625</v>
          </cell>
        </row>
        <row r="1385">
          <cell r="A1385">
            <v>1093021</v>
          </cell>
          <cell r="B1385" t="str">
            <v>Uponor Smatrix Wave Pulse Központi egység X-265</v>
          </cell>
          <cell r="C1385">
            <v>100405</v>
          </cell>
          <cell r="D1385" t="str">
            <v>db</v>
          </cell>
          <cell r="E1385"/>
          <cell r="F1385">
            <v>1</v>
          </cell>
          <cell r="G1385">
            <v>1</v>
          </cell>
          <cell r="H1385" t="str">
            <v>Szabályzás</v>
          </cell>
          <cell r="I1385" t="str">
            <v>Wave</v>
          </cell>
          <cell r="J1385" t="str">
            <v>Szabályzó</v>
          </cell>
          <cell r="K1385" t="str">
            <v>Pulse</v>
          </cell>
          <cell r="L1385">
            <v>72.31</v>
          </cell>
          <cell r="M1385">
            <v>0.62983514904087645</v>
          </cell>
          <cell r="N1385" t="str">
            <v>PL</v>
          </cell>
          <cell r="O1385">
            <v>6425.5570508390929</v>
          </cell>
          <cell r="P1385"/>
          <cell r="Q1385"/>
          <cell r="R1385">
            <v>100405</v>
          </cell>
        </row>
        <row r="1386">
          <cell r="A1386">
            <v>1093028</v>
          </cell>
          <cell r="B1386" t="str">
            <v>Uponor Smatrix Wave Pulse antenna A-265</v>
          </cell>
          <cell r="C1386">
            <v>18731</v>
          </cell>
          <cell r="D1386" t="str">
            <v>db</v>
          </cell>
          <cell r="E1386"/>
          <cell r="F1386">
            <v>1</v>
          </cell>
          <cell r="G1386">
            <v>1</v>
          </cell>
          <cell r="H1386" t="str">
            <v>Szabályzás</v>
          </cell>
          <cell r="I1386" t="str">
            <v>Wave</v>
          </cell>
          <cell r="J1386" t="str">
            <v>Egyéb</v>
          </cell>
          <cell r="K1386" t="str">
            <v>Pulse</v>
          </cell>
          <cell r="L1386">
            <v>14.78</v>
          </cell>
          <cell r="M1386">
            <v>0.59443018277591708</v>
          </cell>
          <cell r="N1386" t="str">
            <v>PRO</v>
          </cell>
          <cell r="O1386">
            <v>0</v>
          </cell>
          <cell r="P1386"/>
          <cell r="Q1386"/>
          <cell r="R1386">
            <v>18731</v>
          </cell>
        </row>
        <row r="1387">
          <cell r="A1387">
            <v>1093133</v>
          </cell>
          <cell r="B1387" t="str">
            <v>Uponor Smatrix Wave Pulse kiegészítő modul M-262</v>
          </cell>
          <cell r="C1387">
            <v>25102</v>
          </cell>
          <cell r="D1387" t="str">
            <v>db</v>
          </cell>
          <cell r="E1387"/>
          <cell r="F1387">
            <v>1</v>
          </cell>
          <cell r="G1387">
            <v>1</v>
          </cell>
          <cell r="H1387" t="str">
            <v>Szabályzás</v>
          </cell>
          <cell r="I1387" t="str">
            <v>Wave</v>
          </cell>
          <cell r="J1387" t="str">
            <v>Bővítő modul</v>
          </cell>
          <cell r="K1387" t="str">
            <v>Pulse</v>
          </cell>
          <cell r="L1387">
            <v>18.079999999999998</v>
          </cell>
          <cell r="M1387">
            <v>0.62979501901429913</v>
          </cell>
          <cell r="N1387" t="str">
            <v>PL</v>
          </cell>
          <cell r="O1387">
            <v>1988.6230017585751</v>
          </cell>
          <cell r="P1387"/>
          <cell r="Q1387"/>
          <cell r="R1387">
            <v>25102</v>
          </cell>
        </row>
        <row r="1388">
          <cell r="A1388">
            <v>1093134</v>
          </cell>
          <cell r="B1388" t="str">
            <v>Uponor Smatrix Base Pulse kiegészítő modul M-242</v>
          </cell>
          <cell r="C1388">
            <v>25119</v>
          </cell>
          <cell r="D1388" t="str">
            <v>db</v>
          </cell>
          <cell r="E1388"/>
          <cell r="F1388">
            <v>1</v>
          </cell>
          <cell r="G1388">
            <v>1</v>
          </cell>
          <cell r="H1388" t="str">
            <v>Szabályzás</v>
          </cell>
          <cell r="I1388" t="str">
            <v>Base</v>
          </cell>
          <cell r="J1388" t="str">
            <v>Bővítő modul</v>
          </cell>
          <cell r="K1388" t="str">
            <v>Pulse</v>
          </cell>
          <cell r="L1388">
            <v>19.25</v>
          </cell>
          <cell r="M1388">
            <v>0.60610493039958557</v>
          </cell>
          <cell r="N1388" t="str">
            <v>PL</v>
          </cell>
          <cell r="O1388">
            <v>5004.2142816485939</v>
          </cell>
          <cell r="P1388"/>
          <cell r="Q1388"/>
          <cell r="R1388">
            <v>25119</v>
          </cell>
        </row>
        <row r="1389">
          <cell r="A1389">
            <v>1093135</v>
          </cell>
          <cell r="B1389" t="str">
            <v>Uponor Smatrix Base Pulse csillag modul M-243</v>
          </cell>
          <cell r="C1389">
            <v>21726</v>
          </cell>
          <cell r="D1389" t="str">
            <v>db</v>
          </cell>
          <cell r="E1389"/>
          <cell r="F1389">
            <v>1</v>
          </cell>
          <cell r="G1389">
            <v>1</v>
          </cell>
          <cell r="H1389" t="str">
            <v>Szabályzás</v>
          </cell>
          <cell r="I1389" t="str">
            <v>Base</v>
          </cell>
          <cell r="J1389" t="str">
            <v>Bővítő modul</v>
          </cell>
          <cell r="K1389" t="str">
            <v>Pulse</v>
          </cell>
          <cell r="L1389">
            <v>15.39</v>
          </cell>
          <cell r="M1389">
            <v>0.63590811321123097</v>
          </cell>
          <cell r="N1389" t="str">
            <v>PL</v>
          </cell>
          <cell r="O1389">
            <v>19.782715671318599</v>
          </cell>
          <cell r="P1389"/>
          <cell r="Q1389"/>
          <cell r="R1389">
            <v>21726</v>
          </cell>
        </row>
        <row r="1390">
          <cell r="A1390">
            <v>1071673</v>
          </cell>
          <cell r="B1390" t="str">
            <v>Uponor Smatrix Wave relé modul M-161</v>
          </cell>
          <cell r="C1390">
            <v>25814</v>
          </cell>
          <cell r="D1390" t="str">
            <v>db</v>
          </cell>
          <cell r="E1390" t="str">
            <v/>
          </cell>
          <cell r="F1390">
            <v>1</v>
          </cell>
          <cell r="G1390">
            <v>1</v>
          </cell>
          <cell r="H1390" t="str">
            <v>Szabályzás</v>
          </cell>
          <cell r="I1390" t="str">
            <v>Wave</v>
          </cell>
          <cell r="J1390" t="str">
            <v>Relé modul</v>
          </cell>
          <cell r="K1390" t="str">
            <v>Wave</v>
          </cell>
          <cell r="L1390">
            <v>20.149999999999999</v>
          </cell>
          <cell r="M1390">
            <v>0.59878985911430305</v>
          </cell>
          <cell r="N1390" t="str">
            <v>PL</v>
          </cell>
          <cell r="O1390">
            <v>739.76613634577836</v>
          </cell>
          <cell r="P1390"/>
          <cell r="Q1390"/>
          <cell r="R1390">
            <v>25814</v>
          </cell>
        </row>
        <row r="1391">
          <cell r="A1391">
            <v>1071667</v>
          </cell>
          <cell r="B1391" t="str">
            <v>Uponor Smatrix Wave antenna A-165</v>
          </cell>
          <cell r="C1391">
            <v>25729</v>
          </cell>
          <cell r="D1391" t="str">
            <v>db</v>
          </cell>
          <cell r="E1391" t="str">
            <v/>
          </cell>
          <cell r="F1391">
            <v>1</v>
          </cell>
          <cell r="G1391">
            <v>1</v>
          </cell>
          <cell r="H1391" t="str">
            <v>Szabályzás</v>
          </cell>
          <cell r="I1391" t="str">
            <v>Wave</v>
          </cell>
          <cell r="J1391" t="str">
            <v>Antenna</v>
          </cell>
          <cell r="K1391" t="str">
            <v>Wave</v>
          </cell>
          <cell r="L1391">
            <v>15.6</v>
          </cell>
          <cell r="M1391">
            <v>0.68835953173993314</v>
          </cell>
          <cell r="N1391" t="str">
            <v>NA</v>
          </cell>
          <cell r="O1391">
            <v>115.3716220237128</v>
          </cell>
          <cell r="P1391"/>
          <cell r="Q1391"/>
          <cell r="R1391">
            <v>25729</v>
          </cell>
        </row>
        <row r="1392">
          <cell r="A1392">
            <v>1087816</v>
          </cell>
          <cell r="B1392" t="str">
            <v>Uponor Smatrix Wave Style termosztát T-169 fehér</v>
          </cell>
          <cell r="C1392">
            <v>34506</v>
          </cell>
          <cell r="D1392" t="str">
            <v>db</v>
          </cell>
          <cell r="E1392" t="str">
            <v/>
          </cell>
          <cell r="F1392">
            <v>1</v>
          </cell>
          <cell r="G1392">
            <v>1</v>
          </cell>
          <cell r="H1392" t="str">
            <v>Szabályzás</v>
          </cell>
          <cell r="I1392" t="str">
            <v>Wave</v>
          </cell>
          <cell r="J1392" t="str">
            <v>Termosztát</v>
          </cell>
          <cell r="K1392" t="str">
            <v>Wave</v>
          </cell>
          <cell r="L1392">
            <v>28.98</v>
          </cell>
          <cell r="M1392">
            <v>0.56832597178216993</v>
          </cell>
          <cell r="N1392" t="str">
            <v>PL</v>
          </cell>
          <cell r="O1392">
            <v>22304.068799568864</v>
          </cell>
          <cell r="P1392"/>
          <cell r="Q1392"/>
          <cell r="R1392">
            <v>34506</v>
          </cell>
        </row>
        <row r="1393">
          <cell r="A1393">
            <v>1087817</v>
          </cell>
          <cell r="B1393" t="str">
            <v>Uponor Smatrix Wave Style termosztát T-169 fekete</v>
          </cell>
          <cell r="C1393">
            <v>38905</v>
          </cell>
          <cell r="D1393" t="str">
            <v>db</v>
          </cell>
          <cell r="E1393" t="str">
            <v/>
          </cell>
          <cell r="F1393">
            <v>1</v>
          </cell>
          <cell r="G1393">
            <v>1</v>
          </cell>
          <cell r="H1393" t="str">
            <v>Szabályzás</v>
          </cell>
          <cell r="I1393" t="str">
            <v>Wave</v>
          </cell>
          <cell r="J1393" t="str">
            <v>Termosztát</v>
          </cell>
          <cell r="K1393" t="str">
            <v>Wave</v>
          </cell>
          <cell r="L1393">
            <v>31.74</v>
          </cell>
          <cell r="M1393">
            <v>0.58067219612273824</v>
          </cell>
          <cell r="N1393" t="str">
            <v>PL</v>
          </cell>
          <cell r="O1393">
            <v>380.5716059152</v>
          </cell>
          <cell r="P1393"/>
          <cell r="Q1393"/>
          <cell r="R1393">
            <v>38905</v>
          </cell>
        </row>
        <row r="1394">
          <cell r="A1394">
            <v>1086984</v>
          </cell>
          <cell r="B1394" t="str">
            <v>Uponor Smatrix Wave digitális termosztát T-168 fehér</v>
          </cell>
          <cell r="C1394">
            <v>29929</v>
          </cell>
          <cell r="D1394" t="str">
            <v>db</v>
          </cell>
          <cell r="E1394" t="str">
            <v/>
          </cell>
          <cell r="F1394">
            <v>1</v>
          </cell>
          <cell r="G1394">
            <v>1</v>
          </cell>
          <cell r="H1394" t="str">
            <v>Szabályzás</v>
          </cell>
          <cell r="I1394" t="str">
            <v>Wave</v>
          </cell>
          <cell r="J1394" t="str">
            <v>Termosztát</v>
          </cell>
          <cell r="K1394" t="str">
            <v>Wave</v>
          </cell>
          <cell r="L1394">
            <v>23.25</v>
          </cell>
          <cell r="M1394">
            <v>0.60071508042790844</v>
          </cell>
          <cell r="N1394" t="str">
            <v>PRO</v>
          </cell>
          <cell r="O1394">
            <v>1184.781273210911</v>
          </cell>
          <cell r="P1394"/>
          <cell r="Q1394"/>
          <cell r="R1394">
            <v>29929</v>
          </cell>
        </row>
        <row r="1395">
          <cell r="A1395">
            <v>1086979</v>
          </cell>
          <cell r="B1395" t="str">
            <v>Uponor Smatrix Wave közületi termosztát T-163 fehér</v>
          </cell>
          <cell r="C1395">
            <v>19147</v>
          </cell>
          <cell r="D1395" t="str">
            <v>db</v>
          </cell>
          <cell r="E1395"/>
          <cell r="F1395">
            <v>1</v>
          </cell>
          <cell r="G1395">
            <v>1</v>
          </cell>
          <cell r="H1395" t="str">
            <v>Szabályzás</v>
          </cell>
          <cell r="I1395" t="str">
            <v>Wave</v>
          </cell>
          <cell r="J1395" t="str">
            <v>Termosztát</v>
          </cell>
          <cell r="K1395" t="str">
            <v>Wave</v>
          </cell>
          <cell r="L1395">
            <v>15.04</v>
          </cell>
          <cell r="M1395">
            <v>0.59626234536888201</v>
          </cell>
          <cell r="N1395" t="str">
            <v>MTO</v>
          </cell>
          <cell r="O1395">
            <v>0</v>
          </cell>
          <cell r="P1395"/>
          <cell r="Q1395"/>
          <cell r="R1395">
            <v>19147</v>
          </cell>
        </row>
        <row r="1396">
          <cell r="A1396">
            <v>1071660</v>
          </cell>
          <cell r="B1396" t="str">
            <v>Uponor Smatrix Wave termosztatikus szelepfej T-162</v>
          </cell>
          <cell r="C1396">
            <v>57349</v>
          </cell>
          <cell r="D1396" t="str">
            <v>db</v>
          </cell>
          <cell r="E1396" t="str">
            <v/>
          </cell>
          <cell r="F1396">
            <v>1</v>
          </cell>
          <cell r="G1396">
            <v>1</v>
          </cell>
          <cell r="H1396" t="str">
            <v>Szabályzás</v>
          </cell>
          <cell r="I1396" t="str">
            <v>Wave</v>
          </cell>
          <cell r="J1396" t="str">
            <v>Termosztát</v>
          </cell>
          <cell r="K1396" t="str">
            <v>Wave</v>
          </cell>
          <cell r="L1396">
            <v>37.950000000000003</v>
          </cell>
          <cell r="M1396">
            <v>0.65987536587898965</v>
          </cell>
          <cell r="N1396" t="str">
            <v>PL</v>
          </cell>
          <cell r="O1396">
            <v>149.43017226234201</v>
          </cell>
          <cell r="P1396"/>
          <cell r="Q1396"/>
          <cell r="R1396">
            <v>57349</v>
          </cell>
        </row>
        <row r="1397">
          <cell r="A1397">
            <v>1087815</v>
          </cell>
          <cell r="B1397" t="str">
            <v>Uponor Smatrix Wave közületi termosztát T-161 fehér (keretet nem tartalmaz)</v>
          </cell>
          <cell r="C1397">
            <v>21056</v>
          </cell>
          <cell r="D1397" t="str">
            <v>db</v>
          </cell>
          <cell r="E1397" t="str">
            <v/>
          </cell>
          <cell r="F1397">
            <v>1</v>
          </cell>
          <cell r="G1397">
            <v>1</v>
          </cell>
          <cell r="H1397" t="str">
            <v>Szabályzás</v>
          </cell>
          <cell r="I1397" t="str">
            <v>Wave</v>
          </cell>
          <cell r="J1397" t="str">
            <v>Termosztát</v>
          </cell>
          <cell r="K1397" t="str">
            <v>Wave</v>
          </cell>
          <cell r="L1397">
            <v>16.28</v>
          </cell>
          <cell r="M1397">
            <v>0.6025974170952737</v>
          </cell>
          <cell r="N1397" t="str">
            <v>PL</v>
          </cell>
          <cell r="O1397">
            <v>338.35720708932001</v>
          </cell>
          <cell r="P1397"/>
          <cell r="Q1397"/>
          <cell r="R1397">
            <v>21056</v>
          </cell>
        </row>
        <row r="1398">
          <cell r="A1398">
            <v>1120075</v>
          </cell>
          <cell r="B1398" t="str">
            <v>Uponor Smatrix Base termosztát T-27, 230V, fehér</v>
          </cell>
          <cell r="C1398">
            <v>17371</v>
          </cell>
          <cell r="D1398" t="str">
            <v>db</v>
          </cell>
          <cell r="E1398"/>
          <cell r="F1398">
            <v>1</v>
          </cell>
          <cell r="G1398">
            <v>1</v>
          </cell>
          <cell r="H1398" t="str">
            <v>Szabályzás</v>
          </cell>
          <cell r="I1398" t="str">
            <v>Base</v>
          </cell>
          <cell r="J1398" t="str">
            <v>Termosztát</v>
          </cell>
          <cell r="K1398" t="str">
            <v>Base</v>
          </cell>
          <cell r="L1398">
            <v>19.97</v>
          </cell>
          <cell r="M1398">
            <v>0.40911168544601539</v>
          </cell>
          <cell r="N1398" t="str">
            <v>PL</v>
          </cell>
          <cell r="O1398">
            <v>0</v>
          </cell>
          <cell r="P1398"/>
          <cell r="Q1398"/>
          <cell r="R1398">
            <v>17371</v>
          </cell>
        </row>
        <row r="1399">
          <cell r="A1399">
            <v>1087162</v>
          </cell>
          <cell r="B1399" t="str">
            <v>Uponor Smatrix Base szabályzó X-147</v>
          </cell>
          <cell r="C1399">
            <v>104920</v>
          </cell>
          <cell r="D1399" t="str">
            <v>db</v>
          </cell>
          <cell r="E1399" t="str">
            <v/>
          </cell>
          <cell r="F1399">
            <v>1</v>
          </cell>
          <cell r="G1399">
            <v>1</v>
          </cell>
          <cell r="H1399" t="str">
            <v>Szabályzás</v>
          </cell>
          <cell r="I1399" t="str">
            <v>Base</v>
          </cell>
          <cell r="J1399" t="str">
            <v>Szabályzó</v>
          </cell>
          <cell r="K1399" t="str">
            <v>Base</v>
          </cell>
          <cell r="L1399">
            <v>84.18</v>
          </cell>
          <cell r="M1399">
            <v>0.58761506041848166</v>
          </cell>
          <cell r="N1399" t="str">
            <v>PRO</v>
          </cell>
          <cell r="O1399">
            <v>1416.284127608068</v>
          </cell>
          <cell r="P1399"/>
          <cell r="Q1399"/>
          <cell r="R1399">
            <v>104920</v>
          </cell>
        </row>
        <row r="1400">
          <cell r="A1400">
            <v>1087161</v>
          </cell>
          <cell r="B1400" t="str">
            <v>Uponor Smatrix Base programozó egység I-147</v>
          </cell>
          <cell r="C1400">
            <v>184658</v>
          </cell>
          <cell r="D1400" t="str">
            <v>db</v>
          </cell>
          <cell r="E1400"/>
          <cell r="F1400">
            <v>1</v>
          </cell>
          <cell r="G1400">
            <v>1</v>
          </cell>
          <cell r="H1400" t="str">
            <v>Szabályzás</v>
          </cell>
          <cell r="I1400" t="str">
            <v>Base</v>
          </cell>
          <cell r="J1400" t="str">
            <v>Szabályzó</v>
          </cell>
          <cell r="K1400" t="str">
            <v>Base</v>
          </cell>
          <cell r="L1400">
            <v>84.29</v>
          </cell>
          <cell r="M1400">
            <v>0.76538267265014859</v>
          </cell>
          <cell r="N1400" t="str">
            <v>PRO</v>
          </cell>
          <cell r="O1400">
            <v>0</v>
          </cell>
          <cell r="P1400"/>
          <cell r="Q1400"/>
          <cell r="R1400">
            <v>184658</v>
          </cell>
        </row>
        <row r="1401">
          <cell r="A1401">
            <v>1071686</v>
          </cell>
          <cell r="B1401" t="str">
            <v>Uponor Smatrix Base bővítő modul M-140</v>
          </cell>
          <cell r="C1401">
            <v>23988</v>
          </cell>
          <cell r="D1401" t="str">
            <v>db</v>
          </cell>
          <cell r="E1401" t="str">
            <v/>
          </cell>
          <cell r="F1401">
            <v>1</v>
          </cell>
          <cell r="G1401">
            <v>1</v>
          </cell>
          <cell r="H1401" t="str">
            <v>Szabályzás</v>
          </cell>
          <cell r="I1401" t="str">
            <v>Base</v>
          </cell>
          <cell r="J1401" t="str">
            <v>Bővítő modul</v>
          </cell>
          <cell r="K1401" t="str">
            <v>Base</v>
          </cell>
          <cell r="L1401">
            <v>19.25</v>
          </cell>
          <cell r="M1401">
            <v>0.58753333944919084</v>
          </cell>
          <cell r="N1401" t="str">
            <v>PRO</v>
          </cell>
          <cell r="O1401">
            <v>294.57133084395804</v>
          </cell>
          <cell r="P1401"/>
          <cell r="Q1401"/>
          <cell r="R1401">
            <v>23988</v>
          </cell>
        </row>
        <row r="1402">
          <cell r="A1402">
            <v>1087814</v>
          </cell>
          <cell r="B1402" t="str">
            <v>Uponor Smatrix Base Style termosztát T-149 fekete</v>
          </cell>
          <cell r="C1402">
            <v>36669</v>
          </cell>
          <cell r="D1402" t="str">
            <v>db</v>
          </cell>
          <cell r="E1402" t="str">
            <v/>
          </cell>
          <cell r="F1402">
            <v>1</v>
          </cell>
          <cell r="G1402">
            <v>1</v>
          </cell>
          <cell r="H1402" t="str">
            <v>Szabályzás</v>
          </cell>
          <cell r="I1402" t="str">
            <v>Base</v>
          </cell>
          <cell r="J1402" t="str">
            <v>Termosztát</v>
          </cell>
          <cell r="K1402" t="str">
            <v>Base</v>
          </cell>
          <cell r="L1402">
            <v>29.67</v>
          </cell>
          <cell r="M1402">
            <v>0.58411750891149072</v>
          </cell>
          <cell r="N1402" t="str">
            <v>PL</v>
          </cell>
          <cell r="O1402">
            <v>2766.5622429376995</v>
          </cell>
          <cell r="P1402"/>
          <cell r="Q1402"/>
          <cell r="R1402">
            <v>36669</v>
          </cell>
        </row>
        <row r="1403">
          <cell r="A1403">
            <v>1087813</v>
          </cell>
          <cell r="B1403" t="str">
            <v>Uponor Smatrix Base Style termosztát T-149 fehér</v>
          </cell>
          <cell r="C1403">
            <v>31404</v>
          </cell>
          <cell r="D1403" t="str">
            <v>db</v>
          </cell>
          <cell r="E1403" t="str">
            <v/>
          </cell>
          <cell r="F1403">
            <v>1</v>
          </cell>
          <cell r="G1403">
            <v>1</v>
          </cell>
          <cell r="H1403" t="str">
            <v>Szabályzás</v>
          </cell>
          <cell r="I1403" t="str">
            <v>Base</v>
          </cell>
          <cell r="J1403" t="str">
            <v>Termosztát</v>
          </cell>
          <cell r="K1403" t="str">
            <v>Base</v>
          </cell>
          <cell r="L1403">
            <v>26.91</v>
          </cell>
          <cell r="M1403">
            <v>0.55956595103922668</v>
          </cell>
          <cell r="N1403" t="str">
            <v>PL</v>
          </cell>
          <cell r="O1403">
            <v>43261.398968031484</v>
          </cell>
          <cell r="P1403"/>
          <cell r="Q1403"/>
          <cell r="R1403">
            <v>31404</v>
          </cell>
        </row>
        <row r="1404">
          <cell r="A1404">
            <v>1086977</v>
          </cell>
          <cell r="B1404" t="str">
            <v>Uponor Smatrix Base digitális termosztát T-148 fehér</v>
          </cell>
          <cell r="C1404">
            <v>23799</v>
          </cell>
          <cell r="D1404" t="str">
            <v>db</v>
          </cell>
          <cell r="E1404" t="str">
            <v/>
          </cell>
          <cell r="F1404">
            <v>1</v>
          </cell>
          <cell r="G1404">
            <v>1</v>
          </cell>
          <cell r="H1404" t="str">
            <v>Szabályzás</v>
          </cell>
          <cell r="I1404" t="str">
            <v>Base</v>
          </cell>
          <cell r="J1404" t="str">
            <v>Termosztát</v>
          </cell>
          <cell r="K1404" t="str">
            <v>Base</v>
          </cell>
          <cell r="L1404">
            <v>19.04</v>
          </cell>
          <cell r="M1404">
            <v>0.58879310148315722</v>
          </cell>
          <cell r="N1404" t="str">
            <v>PRO</v>
          </cell>
          <cell r="O1404">
            <v>0</v>
          </cell>
          <cell r="P1404"/>
          <cell r="Q1404"/>
          <cell r="R1404">
            <v>23799</v>
          </cell>
        </row>
        <row r="1405">
          <cell r="A1405">
            <v>1086972</v>
          </cell>
          <cell r="B1405" t="str">
            <v>Uponor Smatrix Base közületi termosztát T-143 fehér</v>
          </cell>
          <cell r="C1405">
            <v>19152</v>
          </cell>
          <cell r="D1405" t="str">
            <v>db</v>
          </cell>
          <cell r="E1405"/>
          <cell r="F1405">
            <v>1</v>
          </cell>
          <cell r="G1405">
            <v>1</v>
          </cell>
          <cell r="H1405" t="str">
            <v>Szabályzás</v>
          </cell>
          <cell r="I1405" t="str">
            <v>Base</v>
          </cell>
          <cell r="J1405" t="str">
            <v>Termosztát</v>
          </cell>
          <cell r="K1405" t="str">
            <v>Base</v>
          </cell>
          <cell r="L1405">
            <v>10.76</v>
          </cell>
          <cell r="M1405">
            <v>0.71123118205299329</v>
          </cell>
          <cell r="N1405" t="str">
            <v>MTO</v>
          </cell>
          <cell r="O1405">
            <v>0</v>
          </cell>
          <cell r="P1405"/>
          <cell r="Q1405"/>
          <cell r="R1405">
            <v>19152</v>
          </cell>
        </row>
        <row r="1406">
          <cell r="A1406">
            <v>1087812</v>
          </cell>
          <cell r="B1406" t="str">
            <v>Uponor Smatrix Base közületi termosztát T-141 fehér (keretet nem tartalmaz)</v>
          </cell>
          <cell r="C1406">
            <v>16794</v>
          </cell>
          <cell r="D1406" t="str">
            <v>db</v>
          </cell>
          <cell r="E1406" t="str">
            <v/>
          </cell>
          <cell r="F1406">
            <v>1</v>
          </cell>
          <cell r="G1406">
            <v>1</v>
          </cell>
          <cell r="H1406" t="str">
            <v>Szabályzás</v>
          </cell>
          <cell r="I1406" t="str">
            <v>Base</v>
          </cell>
          <cell r="J1406" t="str">
            <v>Egyéb</v>
          </cell>
          <cell r="K1406" t="str">
            <v>Base</v>
          </cell>
          <cell r="L1406">
            <v>14.42</v>
          </cell>
          <cell r="M1406">
            <v>0.55867018476765118</v>
          </cell>
          <cell r="N1406" t="str">
            <v>PL</v>
          </cell>
          <cell r="O1406">
            <v>175.38096994068638</v>
          </cell>
          <cell r="P1406"/>
          <cell r="Q1406"/>
          <cell r="R1406">
            <v>16794</v>
          </cell>
        </row>
        <row r="1407">
          <cell r="A1407">
            <v>1122237</v>
          </cell>
          <cell r="B1407" t="str">
            <v>Uponor kiemelő keret, T-141 termosztáthoz, fehér</v>
          </cell>
          <cell r="C1407">
            <v>1112</v>
          </cell>
          <cell r="D1407" t="str">
            <v>db</v>
          </cell>
          <cell r="E1407"/>
          <cell r="F1407">
            <v>1</v>
          </cell>
          <cell r="G1407">
            <v>1</v>
          </cell>
          <cell r="H1407" t="str">
            <v>Szabályzás</v>
          </cell>
          <cell r="I1407" t="str">
            <v>Base</v>
          </cell>
          <cell r="J1407" t="str">
            <v>Egyéb</v>
          </cell>
          <cell r="K1407" t="str">
            <v>Base</v>
          </cell>
          <cell r="L1407">
            <v>0.74</v>
          </cell>
          <cell r="M1407">
            <v>0.65795827396820161</v>
          </cell>
          <cell r="N1407" t="str">
            <v>PL</v>
          </cell>
          <cell r="O1407" t="e">
            <v>#N/A</v>
          </cell>
          <cell r="P1407"/>
          <cell r="Q1407"/>
          <cell r="R1407">
            <v>1112</v>
          </cell>
        </row>
        <row r="1408">
          <cell r="A1408">
            <v>1087821</v>
          </cell>
          <cell r="B1408" t="str">
            <v>Uponor kiemelő keret, T-149 termosztáthoz, fehér</v>
          </cell>
          <cell r="C1408">
            <v>2538</v>
          </cell>
          <cell r="D1408" t="str">
            <v>db</v>
          </cell>
          <cell r="E1408"/>
          <cell r="F1408">
            <v>1</v>
          </cell>
          <cell r="G1408">
            <v>1</v>
          </cell>
          <cell r="H1408" t="str">
            <v>Szabályzás</v>
          </cell>
          <cell r="I1408" t="str">
            <v>Base</v>
          </cell>
          <cell r="J1408" t="str">
            <v>Egyéb</v>
          </cell>
          <cell r="K1408" t="str">
            <v>Base</v>
          </cell>
          <cell r="L1408">
            <v>1.93</v>
          </cell>
          <cell r="M1408">
            <v>0.60914304158392196</v>
          </cell>
          <cell r="N1408" t="str">
            <v>PL</v>
          </cell>
          <cell r="O1408">
            <v>0</v>
          </cell>
          <cell r="P1408"/>
          <cell r="Q1408"/>
          <cell r="R1408">
            <v>2538</v>
          </cell>
        </row>
        <row r="1409">
          <cell r="A1409">
            <v>1087822</v>
          </cell>
          <cell r="B1409" t="str">
            <v>Uponor kiemelő keret, T-149 termosztáthoz, fekete</v>
          </cell>
          <cell r="C1409">
            <v>3075</v>
          </cell>
          <cell r="D1409" t="str">
            <v>db</v>
          </cell>
          <cell r="E1409"/>
          <cell r="F1409">
            <v>1</v>
          </cell>
          <cell r="G1409">
            <v>1</v>
          </cell>
          <cell r="H1409" t="str">
            <v>Szabályzás</v>
          </cell>
          <cell r="I1409" t="str">
            <v>Base</v>
          </cell>
          <cell r="J1409" t="str">
            <v>Egyéb</v>
          </cell>
          <cell r="K1409" t="str">
            <v>Base</v>
          </cell>
          <cell r="L1409">
            <v>2.48</v>
          </cell>
          <cell r="M1409">
            <v>0.58546737403583715</v>
          </cell>
          <cell r="N1409" t="str">
            <v>PL</v>
          </cell>
          <cell r="O1409">
            <v>0</v>
          </cell>
          <cell r="P1409"/>
          <cell r="Q1409"/>
          <cell r="R1409">
            <v>3075</v>
          </cell>
        </row>
        <row r="1410">
          <cell r="A1410">
            <v>1087164</v>
          </cell>
          <cell r="B1410" t="str">
            <v xml:space="preserve">Uponor Smatrix Base PRO KNX modul R-147 </v>
          </cell>
          <cell r="C1410">
            <v>107159</v>
          </cell>
          <cell r="D1410" t="str">
            <v>db</v>
          </cell>
          <cell r="E1410" t="str">
            <v/>
          </cell>
          <cell r="F1410">
            <v>1</v>
          </cell>
          <cell r="G1410">
            <v>1</v>
          </cell>
          <cell r="H1410" t="str">
            <v>Szabályzás</v>
          </cell>
          <cell r="I1410" t="str">
            <v>Base</v>
          </cell>
          <cell r="J1410" t="str">
            <v>Egyéb</v>
          </cell>
          <cell r="K1410" t="str">
            <v>Base</v>
          </cell>
          <cell r="L1410">
            <v>91.21</v>
          </cell>
          <cell r="M1410">
            <v>0.56251218605350162</v>
          </cell>
          <cell r="N1410" t="str">
            <v>PRO</v>
          </cell>
          <cell r="O1410">
            <v>0</v>
          </cell>
          <cell r="P1410"/>
          <cell r="Q1410"/>
          <cell r="R1410">
            <v>107159</v>
          </cell>
        </row>
        <row r="1411">
          <cell r="A1411">
            <v>1071693</v>
          </cell>
          <cell r="B1411" t="str">
            <v>Uponor Smatrix Move szabályzó X-157</v>
          </cell>
          <cell r="C1411">
            <v>80837</v>
          </cell>
          <cell r="D1411" t="str">
            <v>db</v>
          </cell>
          <cell r="E1411" t="str">
            <v/>
          </cell>
          <cell r="F1411">
            <v>1</v>
          </cell>
          <cell r="G1411">
            <v>1</v>
          </cell>
          <cell r="H1411" t="str">
            <v>Szabályzás</v>
          </cell>
          <cell r="I1411" t="str">
            <v>Move</v>
          </cell>
          <cell r="J1411" t="str">
            <v>Szabályzó</v>
          </cell>
          <cell r="K1411" t="str">
            <v>Move</v>
          </cell>
          <cell r="L1411">
            <v>64.17</v>
          </cell>
          <cell r="M1411">
            <v>0.59198699274181577</v>
          </cell>
          <cell r="N1411" t="str">
            <v>PL</v>
          </cell>
          <cell r="O1411">
            <v>3954.1623592433393</v>
          </cell>
          <cell r="P1411"/>
          <cell r="Q1411"/>
          <cell r="R1411">
            <v>80837</v>
          </cell>
        </row>
        <row r="1412">
          <cell r="A1412">
            <v>1071676</v>
          </cell>
          <cell r="B1412" t="str">
            <v>Uponor Smatrix Move Antenna A-155</v>
          </cell>
          <cell r="C1412">
            <v>41084</v>
          </cell>
          <cell r="D1412" t="str">
            <v>db</v>
          </cell>
          <cell r="E1412" t="str">
            <v/>
          </cell>
          <cell r="F1412">
            <v>1</v>
          </cell>
          <cell r="G1412">
            <v>1</v>
          </cell>
          <cell r="H1412" t="str">
            <v>Szabályzás</v>
          </cell>
          <cell r="I1412" t="str">
            <v>Move</v>
          </cell>
          <cell r="J1412" t="str">
            <v>Egyéb</v>
          </cell>
          <cell r="K1412" t="str">
            <v>Move</v>
          </cell>
          <cell r="L1412">
            <v>23</v>
          </cell>
          <cell r="M1412">
            <v>0.71225534024591419</v>
          </cell>
          <cell r="N1412" t="str">
            <v>NA</v>
          </cell>
          <cell r="O1412">
            <v>0</v>
          </cell>
          <cell r="P1412"/>
          <cell r="Q1412"/>
          <cell r="R1412">
            <v>41084</v>
          </cell>
        </row>
        <row r="1413">
          <cell r="A1413">
            <v>1071661</v>
          </cell>
          <cell r="B1413" t="str">
            <v>Uponor Smatrix Move előremenő/visszatérő érzékelő S-152</v>
          </cell>
          <cell r="C1413">
            <v>3447</v>
          </cell>
          <cell r="D1413" t="str">
            <v>db</v>
          </cell>
          <cell r="E1413" t="str">
            <v/>
          </cell>
          <cell r="F1413">
            <v>1</v>
          </cell>
          <cell r="G1413">
            <v>1</v>
          </cell>
          <cell r="H1413" t="str">
            <v>Szabályzás</v>
          </cell>
          <cell r="I1413" t="str">
            <v>Move</v>
          </cell>
          <cell r="J1413" t="str">
            <v>Érzékelő</v>
          </cell>
          <cell r="K1413" t="str">
            <v>Move</v>
          </cell>
          <cell r="L1413">
            <v>2.76</v>
          </cell>
          <cell r="M1413">
            <v>0.58845251170280732</v>
          </cell>
          <cell r="N1413" t="str">
            <v>PL</v>
          </cell>
          <cell r="O1413">
            <v>18.913028338511999</v>
          </cell>
          <cell r="P1413"/>
          <cell r="Q1413"/>
          <cell r="R1413">
            <v>3447</v>
          </cell>
        </row>
        <row r="1414">
          <cell r="A1414">
            <v>1071671</v>
          </cell>
          <cell r="B1414" t="str">
            <v>Uponor Smatrix külső hőmérsékletérzékelő S-1XX</v>
          </cell>
          <cell r="C1414">
            <v>11945</v>
          </cell>
          <cell r="D1414" t="str">
            <v>db</v>
          </cell>
          <cell r="E1414" t="str">
            <v/>
          </cell>
          <cell r="F1414">
            <v>1</v>
          </cell>
          <cell r="G1414">
            <v>1</v>
          </cell>
          <cell r="H1414" t="str">
            <v>Szabályzás</v>
          </cell>
          <cell r="I1414" t="str">
            <v>Tartozék</v>
          </cell>
          <cell r="J1414" t="str">
            <v>Érzékelő</v>
          </cell>
          <cell r="K1414" t="str">
            <v>Move</v>
          </cell>
          <cell r="L1414">
            <v>9.59</v>
          </cell>
          <cell r="M1414">
            <v>0.58734737708402462</v>
          </cell>
          <cell r="N1414" t="str">
            <v>PL</v>
          </cell>
          <cell r="O1414">
            <v>12.251576899408001</v>
          </cell>
          <cell r="P1414"/>
          <cell r="Q1414"/>
          <cell r="R1414">
            <v>11945</v>
          </cell>
        </row>
        <row r="1415">
          <cell r="A1415">
            <v>1013006</v>
          </cell>
          <cell r="B1415" t="str">
            <v>Uponor Vario S állásszabályzó ST 230V M30x1,5 bm</v>
          </cell>
          <cell r="C1415">
            <v>7662</v>
          </cell>
          <cell r="D1415" t="str">
            <v>db</v>
          </cell>
          <cell r="E1415"/>
          <cell r="F1415">
            <v>1</v>
          </cell>
          <cell r="G1415">
            <v>1</v>
          </cell>
          <cell r="H1415" t="str">
            <v>Szabályzás</v>
          </cell>
          <cell r="I1415" t="str">
            <v>Állásszabályzó</v>
          </cell>
          <cell r="J1415"/>
          <cell r="K1415"/>
          <cell r="L1415">
            <v>4.95</v>
          </cell>
          <cell r="M1415">
            <v>0.66794103635889446</v>
          </cell>
          <cell r="N1415" t="str">
            <v>PL</v>
          </cell>
          <cell r="O1415">
            <v>11169.805468468745</v>
          </cell>
          <cell r="P1415" t="str">
            <v>9-3855-030-67-22-00</v>
          </cell>
          <cell r="Q1415"/>
          <cell r="R1415">
            <v>7662</v>
          </cell>
        </row>
        <row r="1416">
          <cell r="A1416">
            <v>1013008</v>
          </cell>
          <cell r="B1416" t="str">
            <v>Uponor Vario S állásszabályzó ST 24V M30x1,5 bm</v>
          </cell>
          <cell r="C1416">
            <v>6577</v>
          </cell>
          <cell r="D1416" t="str">
            <v>db</v>
          </cell>
          <cell r="E1416"/>
          <cell r="F1416">
            <v>1</v>
          </cell>
          <cell r="G1416">
            <v>1</v>
          </cell>
          <cell r="H1416" t="str">
            <v>Szabályzás</v>
          </cell>
          <cell r="I1416" t="str">
            <v>Állásszabályzó</v>
          </cell>
          <cell r="J1416"/>
          <cell r="K1416"/>
          <cell r="L1416">
            <v>4.95</v>
          </cell>
          <cell r="M1416">
            <v>0.61316165737902528</v>
          </cell>
          <cell r="N1416" t="str">
            <v>PL</v>
          </cell>
          <cell r="O1416">
            <v>7581.4393648428777</v>
          </cell>
          <cell r="P1416" t="str">
            <v>8-3853-024-67-22-00</v>
          </cell>
          <cell r="Q1416"/>
          <cell r="R1416">
            <v>6577</v>
          </cell>
        </row>
        <row r="1417">
          <cell r="A1417">
            <v>1000138</v>
          </cell>
          <cell r="B1417" t="str">
            <v>Uponor Vario PLUS Állásszabályzó 24V M30x1,5 km</v>
          </cell>
          <cell r="C1417">
            <v>8837</v>
          </cell>
          <cell r="D1417" t="str">
            <v>db</v>
          </cell>
          <cell r="E1417"/>
          <cell r="F1417">
            <v>1</v>
          </cell>
          <cell r="G1417">
            <v>1</v>
          </cell>
          <cell r="H1417" t="str">
            <v>Szabályzás</v>
          </cell>
          <cell r="I1417" t="str">
            <v>Állásszabályzó</v>
          </cell>
          <cell r="J1417"/>
          <cell r="K1417"/>
          <cell r="L1417">
            <v>5.09</v>
          </cell>
          <cell r="M1417">
            <v>0.70394998720397628</v>
          </cell>
          <cell r="N1417" t="str">
            <v>PL</v>
          </cell>
          <cell r="O1417">
            <v>20987.335827661238</v>
          </cell>
          <cell r="P1417"/>
          <cell r="Q1417"/>
          <cell r="R1417">
            <v>8837</v>
          </cell>
        </row>
        <row r="1418">
          <cell r="A1418">
            <v>1005605</v>
          </cell>
          <cell r="B1418" t="str">
            <v>Uponor Vario PLUS Állásszabályzó 230V M30x1,5 km</v>
          </cell>
          <cell r="C1418">
            <v>8604</v>
          </cell>
          <cell r="D1418" t="str">
            <v>db</v>
          </cell>
          <cell r="E1418"/>
          <cell r="F1418">
            <v>1</v>
          </cell>
          <cell r="G1418">
            <v>1</v>
          </cell>
          <cell r="H1418" t="str">
            <v>Szabályzás</v>
          </cell>
          <cell r="I1418" t="str">
            <v>Állásszabályzó</v>
          </cell>
          <cell r="J1418"/>
          <cell r="K1418"/>
          <cell r="L1418">
            <v>4.95</v>
          </cell>
          <cell r="M1418">
            <v>0.70429616696674224</v>
          </cell>
          <cell r="N1418" t="str">
            <v>PL</v>
          </cell>
          <cell r="O1418">
            <v>34495.385405927344</v>
          </cell>
          <cell r="P1418"/>
          <cell r="Q1418"/>
          <cell r="R1418">
            <v>8604</v>
          </cell>
        </row>
        <row r="1419">
          <cell r="A1419">
            <v>1087778</v>
          </cell>
          <cell r="B1419" t="str">
            <v>Uponor Vario S állásszabályzó 24V M31x1,5 bm</v>
          </cell>
          <cell r="C1419">
            <v>8917.1211877731439</v>
          </cell>
          <cell r="D1419" t="str">
            <v>db</v>
          </cell>
          <cell r="E1419"/>
          <cell r="F1419">
            <v>1</v>
          </cell>
          <cell r="G1419">
            <v>1</v>
          </cell>
          <cell r="H1419" t="str">
            <v>Szabályzás</v>
          </cell>
          <cell r="I1419" t="str">
            <v>Állásszabályzó</v>
          </cell>
          <cell r="J1419"/>
          <cell r="K1419"/>
          <cell r="L1419">
            <v>5.66</v>
          </cell>
          <cell r="M1419">
            <v>0.67375495894682813</v>
          </cell>
          <cell r="N1419" t="str">
            <v>PL</v>
          </cell>
          <cell r="O1419"/>
          <cell r="P1419"/>
          <cell r="Q1419"/>
          <cell r="R1419">
            <v>8917.1211877731439</v>
          </cell>
        </row>
        <row r="1420">
          <cell r="A1420">
            <v>1087763</v>
          </cell>
          <cell r="B1420" t="str">
            <v>Uponor Vario S állásszabályzó 230V M31x1,5 bm</v>
          </cell>
          <cell r="C1420">
            <v>8917.1211877731439</v>
          </cell>
          <cell r="D1420" t="str">
            <v>db</v>
          </cell>
          <cell r="E1420"/>
          <cell r="F1420">
            <v>1</v>
          </cell>
          <cell r="G1420">
            <v>1</v>
          </cell>
          <cell r="H1420" t="str">
            <v>Szabályzás</v>
          </cell>
          <cell r="I1420" t="str">
            <v>Állásszabályzó</v>
          </cell>
          <cell r="J1420"/>
          <cell r="K1420"/>
          <cell r="L1420">
            <v>5.66</v>
          </cell>
          <cell r="M1420">
            <v>0.67375495894682813</v>
          </cell>
          <cell r="N1420" t="str">
            <v>PL</v>
          </cell>
          <cell r="O1420"/>
          <cell r="P1420"/>
          <cell r="Q1420"/>
          <cell r="R1420">
            <v>8917.1211877731439</v>
          </cell>
        </row>
        <row r="1421">
          <cell r="A1421">
            <v>1090262</v>
          </cell>
          <cell r="B1421" t="str">
            <v>Uponor Vario PLUS Állásszabályzó PRO 24V M30x1,5 km</v>
          </cell>
          <cell r="C1421">
            <v>9421.2693821348767</v>
          </cell>
          <cell r="D1421" t="str">
            <v>db</v>
          </cell>
          <cell r="E1421"/>
          <cell r="F1421">
            <v>1</v>
          </cell>
          <cell r="G1421">
            <v>1</v>
          </cell>
          <cell r="H1421" t="str">
            <v>Szabályzás</v>
          </cell>
          <cell r="I1421" t="str">
            <v>Állásszabályzó</v>
          </cell>
          <cell r="J1421"/>
          <cell r="K1421"/>
          <cell r="L1421">
            <v>5.98</v>
          </cell>
          <cell r="M1421">
            <v>0.67375495894682813</v>
          </cell>
          <cell r="N1421" t="str">
            <v>PL</v>
          </cell>
          <cell r="O1421"/>
          <cell r="P1421"/>
          <cell r="Q1421"/>
          <cell r="R1421">
            <v>9421.2693821348767</v>
          </cell>
        </row>
        <row r="1422">
          <cell r="A1422">
            <v>1090263</v>
          </cell>
          <cell r="B1422" t="str">
            <v>Uponor Vario PLUS Állásszabályzó PRO 230V M30x1,5 km</v>
          </cell>
          <cell r="C1422">
            <v>9421.2693821348767</v>
          </cell>
          <cell r="D1422" t="str">
            <v>db</v>
          </cell>
          <cell r="E1422"/>
          <cell r="F1422">
            <v>1</v>
          </cell>
          <cell r="G1422">
            <v>1</v>
          </cell>
          <cell r="H1422" t="str">
            <v>Szabályzás</v>
          </cell>
          <cell r="I1422" t="str">
            <v>Állásszabályzó</v>
          </cell>
          <cell r="J1422"/>
          <cell r="K1422"/>
          <cell r="L1422">
            <v>5.98</v>
          </cell>
          <cell r="M1422">
            <v>0.67375495894682813</v>
          </cell>
          <cell r="N1422" t="str">
            <v>PL</v>
          </cell>
          <cell r="O1422"/>
          <cell r="P1422"/>
          <cell r="Q1422"/>
          <cell r="R1422">
            <v>9421.2693821348767</v>
          </cell>
        </row>
        <row r="1423">
          <cell r="A1423">
            <v>1083575</v>
          </cell>
          <cell r="B1423" t="str">
            <v>Uponor Retrofit állásszabályzó 24V</v>
          </cell>
          <cell r="C1423">
            <v>11736</v>
          </cell>
          <cell r="D1423" t="str">
            <v>db</v>
          </cell>
          <cell r="E1423" t="str">
            <v/>
          </cell>
          <cell r="F1423">
            <v>1</v>
          </cell>
          <cell r="G1423">
            <v>1</v>
          </cell>
          <cell r="H1423" t="str">
            <v>Szabályzás</v>
          </cell>
          <cell r="I1423" t="str">
            <v>Állásszabályzó</v>
          </cell>
          <cell r="J1423"/>
          <cell r="K1423"/>
          <cell r="L1423">
            <v>10.27</v>
          </cell>
          <cell r="M1423">
            <v>0.55021755636418024</v>
          </cell>
          <cell r="N1423" t="str">
            <v>PL</v>
          </cell>
          <cell r="O1423">
            <v>3232.4022003893942</v>
          </cell>
          <cell r="P1423"/>
          <cell r="Q1423"/>
          <cell r="R1423">
            <v>11736</v>
          </cell>
        </row>
        <row r="1424">
          <cell r="A1424">
            <v>1071677</v>
          </cell>
          <cell r="B1424" t="str">
            <v>Uponor Smatrix tápegység A-1XX</v>
          </cell>
          <cell r="C1424">
            <v>44516</v>
          </cell>
          <cell r="D1424" t="str">
            <v>db</v>
          </cell>
          <cell r="E1424" t="str">
            <v/>
          </cell>
          <cell r="F1424">
            <v>1</v>
          </cell>
          <cell r="G1424">
            <v>1</v>
          </cell>
          <cell r="H1424" t="str">
            <v>Szabályzás</v>
          </cell>
          <cell r="I1424" t="str">
            <v>Tartozék</v>
          </cell>
          <cell r="J1424" t="str">
            <v>Tápegység</v>
          </cell>
          <cell r="K1424" t="str">
            <v>Wave</v>
          </cell>
          <cell r="L1424">
            <v>27</v>
          </cell>
          <cell r="M1424">
            <v>0.68825479140270507</v>
          </cell>
          <cell r="N1424" t="str">
            <v>NA</v>
          </cell>
          <cell r="O1424">
            <v>0</v>
          </cell>
          <cell r="P1424"/>
          <cell r="Q1424"/>
          <cell r="R1424">
            <v>44516</v>
          </cell>
        </row>
        <row r="1425">
          <cell r="A1425">
            <v>1071684</v>
          </cell>
          <cell r="B1425" t="str">
            <v>Uponor Smatrix padlóhőmérséklet érzékelő S-1XX</v>
          </cell>
          <cell r="C1425">
            <v>2574</v>
          </cell>
          <cell r="D1425" t="str">
            <v>db</v>
          </cell>
          <cell r="E1425" t="str">
            <v/>
          </cell>
          <cell r="F1425">
            <v>1</v>
          </cell>
          <cell r="G1425">
            <v>1</v>
          </cell>
          <cell r="H1425" t="str">
            <v>Szabályzás</v>
          </cell>
          <cell r="I1425" t="str">
            <v>Tartozék</v>
          </cell>
          <cell r="J1425" t="str">
            <v>Érzékelő</v>
          </cell>
          <cell r="K1425" t="str">
            <v>Wave</v>
          </cell>
          <cell r="L1425">
            <v>2.0699999999999998</v>
          </cell>
          <cell r="M1425">
            <v>0.58665379016304686</v>
          </cell>
          <cell r="N1425" t="str">
            <v>NA</v>
          </cell>
          <cell r="O1425">
            <v>56.216258358811196</v>
          </cell>
          <cell r="P1425"/>
          <cell r="Q1425"/>
          <cell r="R1425">
            <v>2574</v>
          </cell>
        </row>
        <row r="1426">
          <cell r="A1426">
            <v>1000193</v>
          </cell>
          <cell r="B1426" t="str">
            <v>Uponor Decibel csatornacső 50 L=3m</v>
          </cell>
          <cell r="C1426">
            <v>4270</v>
          </cell>
          <cell r="D1426" t="str">
            <v>szál</v>
          </cell>
          <cell r="E1426" t="str">
            <v/>
          </cell>
          <cell r="F1426">
            <v>3</v>
          </cell>
          <cell r="G1426">
            <v>3</v>
          </cell>
          <cell r="H1426" t="str">
            <v>Decibel</v>
          </cell>
          <cell r="I1426" t="str">
            <v>Cső</v>
          </cell>
          <cell r="J1426"/>
          <cell r="K1426" t="str">
            <v>Decibel</v>
          </cell>
          <cell r="L1426">
            <v>4.2</v>
          </cell>
          <cell r="M1426">
            <v>0.49443899067696961</v>
          </cell>
          <cell r="N1426" t="str">
            <v>PL</v>
          </cell>
          <cell r="O1426">
            <v>941.48080055290575</v>
          </cell>
          <cell r="P1426"/>
          <cell r="Q1426"/>
          <cell r="R1426">
            <v>2562</v>
          </cell>
        </row>
        <row r="1427">
          <cell r="A1427">
            <v>1000194</v>
          </cell>
          <cell r="B1427" t="str">
            <v>Uponor Decibel csatornacső 75 L=3m</v>
          </cell>
          <cell r="C1427">
            <v>7201</v>
          </cell>
          <cell r="D1427" t="str">
            <v>szál</v>
          </cell>
          <cell r="E1427" t="str">
            <v/>
          </cell>
          <cell r="F1427">
            <v>3</v>
          </cell>
          <cell r="G1427">
            <v>3</v>
          </cell>
          <cell r="H1427" t="str">
            <v>Decibel</v>
          </cell>
          <cell r="I1427" t="str">
            <v>Cső</v>
          </cell>
          <cell r="J1427"/>
          <cell r="K1427" t="str">
            <v>Decibel</v>
          </cell>
          <cell r="L1427">
            <v>7.04</v>
          </cell>
          <cell r="M1427">
            <v>0.49750469878331216</v>
          </cell>
          <cell r="N1427" t="str">
            <v>PL</v>
          </cell>
          <cell r="O1427">
            <v>133.5795624135456</v>
          </cell>
          <cell r="P1427"/>
          <cell r="Q1427"/>
          <cell r="R1427">
            <v>4320.5999999999995</v>
          </cell>
        </row>
        <row r="1428">
          <cell r="A1428">
            <v>1000195</v>
          </cell>
          <cell r="B1428" t="str">
            <v>Uponor Decibel csatornacső 110 L=3m</v>
          </cell>
          <cell r="C1428">
            <v>12657</v>
          </cell>
          <cell r="D1428" t="str">
            <v>szál</v>
          </cell>
          <cell r="E1428" t="str">
            <v/>
          </cell>
          <cell r="F1428">
            <v>3</v>
          </cell>
          <cell r="G1428">
            <v>3</v>
          </cell>
          <cell r="H1428" t="str">
            <v>Decibel</v>
          </cell>
          <cell r="I1428" t="str">
            <v>Cső</v>
          </cell>
          <cell r="J1428"/>
          <cell r="K1428" t="str">
            <v>Decibel</v>
          </cell>
          <cell r="L1428">
            <v>12.32</v>
          </cell>
          <cell r="M1428">
            <v>0.49969817791677362</v>
          </cell>
          <cell r="N1428" t="str">
            <v>PL</v>
          </cell>
          <cell r="O1428">
            <v>6915.5767337667312</v>
          </cell>
          <cell r="P1428"/>
          <cell r="Q1428"/>
          <cell r="R1428">
            <v>7594.2</v>
          </cell>
        </row>
        <row r="1429">
          <cell r="A1429">
            <v>1087214</v>
          </cell>
          <cell r="B1429" t="str">
            <v>Uponor Decibel csatornacső 160 L=3m</v>
          </cell>
          <cell r="C1429">
            <v>26082</v>
          </cell>
          <cell r="D1429" t="str">
            <v>szál</v>
          </cell>
          <cell r="E1429" t="str">
            <v/>
          </cell>
          <cell r="F1429">
            <v>3</v>
          </cell>
          <cell r="G1429">
            <v>3</v>
          </cell>
          <cell r="H1429" t="str">
            <v>Decibel</v>
          </cell>
          <cell r="I1429" t="str">
            <v>Cső</v>
          </cell>
          <cell r="J1429"/>
          <cell r="K1429" t="str">
            <v>Decibel</v>
          </cell>
          <cell r="L1429">
            <v>24.93</v>
          </cell>
          <cell r="M1429">
            <v>0.50871495430577163</v>
          </cell>
          <cell r="N1429" t="str">
            <v>PL</v>
          </cell>
          <cell r="O1429">
            <v>-1234.5523876453599</v>
          </cell>
          <cell r="P1429"/>
          <cell r="Q1429"/>
          <cell r="R1429">
            <v>15649.199999999999</v>
          </cell>
        </row>
        <row r="1430">
          <cell r="A1430">
            <v>1000196</v>
          </cell>
          <cell r="B1430" t="str">
            <v>Uponor Decibel csatornacső 50 L=1m</v>
          </cell>
          <cell r="C1430">
            <v>2219</v>
          </cell>
          <cell r="D1430" t="str">
            <v>szál</v>
          </cell>
          <cell r="E1430" t="str">
            <v/>
          </cell>
          <cell r="F1430">
            <v>1</v>
          </cell>
          <cell r="G1430">
            <v>1</v>
          </cell>
          <cell r="H1430" t="str">
            <v>Decibel</v>
          </cell>
          <cell r="I1430" t="str">
            <v>Cső</v>
          </cell>
          <cell r="J1430"/>
          <cell r="K1430" t="str">
            <v>Decibel</v>
          </cell>
          <cell r="L1430">
            <v>2.11</v>
          </cell>
          <cell r="M1430">
            <v>0.51126064661283421</v>
          </cell>
          <cell r="N1430" t="str">
            <v>PL</v>
          </cell>
          <cell r="O1430">
            <v>829.6336336519106</v>
          </cell>
          <cell r="P1430"/>
          <cell r="Q1430"/>
          <cell r="R1430">
            <v>1331.3999999999999</v>
          </cell>
        </row>
        <row r="1431">
          <cell r="A1431">
            <v>1000197</v>
          </cell>
          <cell r="B1431" t="str">
            <v>Uponor Decibel csatornacső 75 L=1m</v>
          </cell>
          <cell r="C1431">
            <v>2773</v>
          </cell>
          <cell r="D1431" t="str">
            <v>szál</v>
          </cell>
          <cell r="E1431" t="str">
            <v/>
          </cell>
          <cell r="F1431">
            <v>1</v>
          </cell>
          <cell r="G1431">
            <v>1</v>
          </cell>
          <cell r="H1431" t="str">
            <v>Decibel</v>
          </cell>
          <cell r="I1431" t="str">
            <v>Cső</v>
          </cell>
          <cell r="J1431"/>
          <cell r="K1431" t="str">
            <v>Decibel</v>
          </cell>
          <cell r="L1431">
            <v>2.66</v>
          </cell>
          <cell r="M1431">
            <v>0.50695799150886578</v>
          </cell>
          <cell r="N1431" t="str">
            <v>PL</v>
          </cell>
          <cell r="O1431">
            <v>220.89825536804</v>
          </cell>
          <cell r="P1431"/>
          <cell r="Q1431"/>
          <cell r="R1431">
            <v>1663.8</v>
          </cell>
        </row>
        <row r="1432">
          <cell r="A1432">
            <v>1000198</v>
          </cell>
          <cell r="B1432" t="str">
            <v>Uponor Decibel csatornacső 110 L=1m</v>
          </cell>
          <cell r="C1432">
            <v>4739</v>
          </cell>
          <cell r="D1432" t="str">
            <v>szál</v>
          </cell>
          <cell r="E1432" t="str">
            <v/>
          </cell>
          <cell r="F1432">
            <v>1</v>
          </cell>
          <cell r="G1432">
            <v>1</v>
          </cell>
          <cell r="H1432" t="str">
            <v>Decibel</v>
          </cell>
          <cell r="I1432" t="str">
            <v>Cső</v>
          </cell>
          <cell r="J1432"/>
          <cell r="K1432" t="str">
            <v>Decibel</v>
          </cell>
          <cell r="L1432">
            <v>4.58</v>
          </cell>
          <cell r="M1432">
            <v>0.5032579489882949</v>
          </cell>
          <cell r="N1432" t="str">
            <v>PL</v>
          </cell>
          <cell r="O1432">
            <v>2142.6860877480995</v>
          </cell>
          <cell r="P1432"/>
          <cell r="Q1432"/>
          <cell r="R1432">
            <v>2843.4</v>
          </cell>
        </row>
        <row r="1433">
          <cell r="A1433">
            <v>1087215</v>
          </cell>
          <cell r="B1433" t="str">
            <v>Uponor Decibel csatornacső 160 L=1m</v>
          </cell>
          <cell r="C1433">
            <v>10168</v>
          </cell>
          <cell r="D1433" t="str">
            <v>szál</v>
          </cell>
          <cell r="E1433" t="str">
            <v/>
          </cell>
          <cell r="F1433">
            <v>1</v>
          </cell>
          <cell r="G1433">
            <v>1</v>
          </cell>
          <cell r="H1433" t="str">
            <v>Decibel</v>
          </cell>
          <cell r="I1433" t="str">
            <v>Cső</v>
          </cell>
          <cell r="J1433"/>
          <cell r="K1433" t="str">
            <v>Decibel</v>
          </cell>
          <cell r="L1433">
            <v>9.75</v>
          </cell>
          <cell r="M1433">
            <v>0.50714265293916805</v>
          </cell>
          <cell r="N1433" t="str">
            <v>PL</v>
          </cell>
          <cell r="O1433">
            <v>35.020985298559999</v>
          </cell>
          <cell r="P1433"/>
          <cell r="Q1433"/>
          <cell r="R1433">
            <v>6100.8</v>
          </cell>
        </row>
        <row r="1434">
          <cell r="A1434">
            <v>1088228</v>
          </cell>
          <cell r="B1434" t="str">
            <v>Uponor Decibel csatornacső 50 L=0,5m</v>
          </cell>
          <cell r="C1434">
            <v>1000</v>
          </cell>
          <cell r="D1434" t="str">
            <v>szál</v>
          </cell>
          <cell r="E1434" t="str">
            <v/>
          </cell>
          <cell r="F1434">
            <v>0.5</v>
          </cell>
          <cell r="G1434">
            <v>0.5</v>
          </cell>
          <cell r="H1434" t="str">
            <v>Decibel</v>
          </cell>
          <cell r="I1434" t="str">
            <v>Cső</v>
          </cell>
          <cell r="J1434"/>
          <cell r="K1434" t="str">
            <v>Decibel</v>
          </cell>
          <cell r="L1434">
            <v>0.79</v>
          </cell>
          <cell r="M1434">
            <v>0.59395024934538609</v>
          </cell>
          <cell r="N1434" t="str">
            <v>PL</v>
          </cell>
          <cell r="O1434">
            <v>139.40839152919375</v>
          </cell>
          <cell r="P1434"/>
          <cell r="Q1434"/>
          <cell r="R1434">
            <v>600</v>
          </cell>
        </row>
        <row r="1435">
          <cell r="A1435">
            <v>1088229</v>
          </cell>
          <cell r="B1435" t="str">
            <v>Uponor Decibel csatornacső 75 L=0,5m</v>
          </cell>
          <cell r="C1435">
            <v>1318</v>
          </cell>
          <cell r="D1435" t="str">
            <v>szál</v>
          </cell>
          <cell r="E1435" t="str">
            <v/>
          </cell>
          <cell r="F1435">
            <v>0.5</v>
          </cell>
          <cell r="G1435">
            <v>0.5</v>
          </cell>
          <cell r="H1435" t="str">
            <v>Decibel</v>
          </cell>
          <cell r="I1435" t="str">
            <v>Cső</v>
          </cell>
          <cell r="J1435"/>
          <cell r="K1435" t="str">
            <v>Decibel</v>
          </cell>
          <cell r="L1435">
            <v>1.27</v>
          </cell>
          <cell r="M1435">
            <v>0.50473177298615113</v>
          </cell>
          <cell r="N1435" t="str">
            <v>PL</v>
          </cell>
          <cell r="O1435">
            <v>29.947821705119999</v>
          </cell>
          <cell r="P1435"/>
          <cell r="Q1435"/>
          <cell r="R1435">
            <v>790.8</v>
          </cell>
        </row>
        <row r="1436">
          <cell r="A1436">
            <v>1088230</v>
          </cell>
          <cell r="B1436" t="str">
            <v>Uponor Decibel csatornacső 110 L=0,5m</v>
          </cell>
          <cell r="C1436">
            <v>2534</v>
          </cell>
          <cell r="D1436" t="str">
            <v>szál</v>
          </cell>
          <cell r="E1436" t="str">
            <v/>
          </cell>
          <cell r="F1436">
            <v>0.5</v>
          </cell>
          <cell r="G1436">
            <v>0.5</v>
          </cell>
          <cell r="H1436" t="str">
            <v>Decibel</v>
          </cell>
          <cell r="I1436" t="str">
            <v>Cső</v>
          </cell>
          <cell r="J1436"/>
          <cell r="K1436" t="str">
            <v>Decibel</v>
          </cell>
          <cell r="L1436">
            <v>2.38</v>
          </cell>
          <cell r="M1436">
            <v>0.5172497544493716</v>
          </cell>
          <cell r="N1436" t="str">
            <v>PL</v>
          </cell>
          <cell r="O1436">
            <v>448.29106392324894</v>
          </cell>
          <cell r="P1436"/>
          <cell r="Q1436"/>
          <cell r="R1436">
            <v>1520.3999999999999</v>
          </cell>
        </row>
        <row r="1437">
          <cell r="A1437">
            <v>1000199</v>
          </cell>
          <cell r="B1437" t="str">
            <v xml:space="preserve">Uponor Decibel ívidom 50 15° </v>
          </cell>
          <cell r="C1437">
            <v>422</v>
          </cell>
          <cell r="D1437" t="str">
            <v>db</v>
          </cell>
          <cell r="E1437" t="str">
            <v/>
          </cell>
          <cell r="F1437">
            <v>1</v>
          </cell>
          <cell r="G1437">
            <v>1</v>
          </cell>
          <cell r="H1437" t="str">
            <v>Decibel</v>
          </cell>
          <cell r="I1437" t="str">
            <v>Idom</v>
          </cell>
          <cell r="J1437" t="str">
            <v>Ívidom</v>
          </cell>
          <cell r="K1437" t="str">
            <v>Decibel</v>
          </cell>
          <cell r="L1437">
            <v>0.46</v>
          </cell>
          <cell r="M1437">
            <v>0.43972978192716294</v>
          </cell>
          <cell r="N1437" t="str">
            <v>PL</v>
          </cell>
          <cell r="O1437">
            <v>3.6787330219199998</v>
          </cell>
          <cell r="P1437"/>
          <cell r="Q1437"/>
          <cell r="R1437">
            <v>253.2</v>
          </cell>
        </row>
        <row r="1438">
          <cell r="A1438">
            <v>1000200</v>
          </cell>
          <cell r="B1438" t="str">
            <v xml:space="preserve">Uponor Decibel ívidom 50 30° </v>
          </cell>
          <cell r="C1438">
            <v>434</v>
          </cell>
          <cell r="D1438" t="str">
            <v>db</v>
          </cell>
          <cell r="E1438" t="str">
            <v/>
          </cell>
          <cell r="F1438">
            <v>1</v>
          </cell>
          <cell r="G1438">
            <v>1</v>
          </cell>
          <cell r="H1438" t="str">
            <v>Decibel</v>
          </cell>
          <cell r="I1438" t="str">
            <v>Idom</v>
          </cell>
          <cell r="J1438" t="str">
            <v>Ívidom</v>
          </cell>
          <cell r="K1438" t="str">
            <v>Decibel</v>
          </cell>
          <cell r="L1438">
            <v>0.42</v>
          </cell>
          <cell r="M1438">
            <v>0.50259320050476042</v>
          </cell>
          <cell r="N1438" t="str">
            <v>PL</v>
          </cell>
          <cell r="O1438">
            <v>3.779520228</v>
          </cell>
          <cell r="P1438"/>
          <cell r="Q1438"/>
          <cell r="R1438">
            <v>260.39999999999998</v>
          </cell>
        </row>
        <row r="1439">
          <cell r="A1439">
            <v>1000201</v>
          </cell>
          <cell r="B1439" t="str">
            <v xml:space="preserve">Uponor Decibel ívidom 50 45° </v>
          </cell>
          <cell r="C1439">
            <v>436</v>
          </cell>
          <cell r="D1439" t="str">
            <v>db</v>
          </cell>
          <cell r="E1439" t="str">
            <v/>
          </cell>
          <cell r="F1439">
            <v>1</v>
          </cell>
          <cell r="G1439">
            <v>1</v>
          </cell>
          <cell r="H1439" t="str">
            <v>Decibel</v>
          </cell>
          <cell r="I1439" t="str">
            <v>Idom</v>
          </cell>
          <cell r="J1439" t="str">
            <v>Ívidom</v>
          </cell>
          <cell r="K1439" t="str">
            <v>Decibel</v>
          </cell>
          <cell r="L1439">
            <v>0.43</v>
          </cell>
          <cell r="M1439">
            <v>0.49308618981104402</v>
          </cell>
          <cell r="N1439" t="str">
            <v>PL</v>
          </cell>
          <cell r="O1439">
            <v>793.38967271051183</v>
          </cell>
          <cell r="P1439"/>
          <cell r="Q1439"/>
          <cell r="R1439">
            <v>261.59999999999997</v>
          </cell>
        </row>
        <row r="1440">
          <cell r="A1440">
            <v>1089600</v>
          </cell>
          <cell r="B1440" t="str">
            <v xml:space="preserve">Uponor Decibel dupla tokos ívidom 50 45° </v>
          </cell>
          <cell r="C1440">
            <v>596</v>
          </cell>
          <cell r="D1440" t="str">
            <v>db</v>
          </cell>
          <cell r="E1440" t="str">
            <v/>
          </cell>
          <cell r="F1440">
            <v>1</v>
          </cell>
          <cell r="G1440">
            <v>1</v>
          </cell>
          <cell r="H1440" t="str">
            <v>Decibel</v>
          </cell>
          <cell r="I1440" t="str">
            <v>Idom</v>
          </cell>
          <cell r="J1440" t="str">
            <v>Ívidom</v>
          </cell>
          <cell r="K1440" t="str">
            <v>Decibel</v>
          </cell>
          <cell r="L1440">
            <v>0.52</v>
          </cell>
          <cell r="M1440">
            <v>0.55155494363180857</v>
          </cell>
          <cell r="N1440" t="str">
            <v>PL</v>
          </cell>
          <cell r="O1440">
            <v>0</v>
          </cell>
          <cell r="P1440"/>
          <cell r="Q1440"/>
          <cell r="R1440">
            <v>357.59999999999997</v>
          </cell>
        </row>
        <row r="1441">
          <cell r="A1441">
            <v>1000202</v>
          </cell>
          <cell r="B1441" t="str">
            <v xml:space="preserve">Uponor Decibel ívidom 50 88,5° </v>
          </cell>
          <cell r="C1441">
            <v>513</v>
          </cell>
          <cell r="D1441" t="str">
            <v>db</v>
          </cell>
          <cell r="E1441" t="str">
            <v/>
          </cell>
          <cell r="F1441">
            <v>1</v>
          </cell>
          <cell r="G1441">
            <v>1</v>
          </cell>
          <cell r="H1441" t="str">
            <v>Decibel</v>
          </cell>
          <cell r="I1441" t="str">
            <v>Idom</v>
          </cell>
          <cell r="J1441" t="str">
            <v>Ívidom</v>
          </cell>
          <cell r="K1441" t="str">
            <v>Decibel</v>
          </cell>
          <cell r="L1441">
            <v>0.47</v>
          </cell>
          <cell r="M1441">
            <v>0.52909570704056907</v>
          </cell>
          <cell r="N1441" t="str">
            <v>PL</v>
          </cell>
          <cell r="O1441">
            <v>422.27596294202959</v>
          </cell>
          <cell r="P1441"/>
          <cell r="Q1441"/>
          <cell r="R1441">
            <v>307.8</v>
          </cell>
        </row>
        <row r="1442">
          <cell r="A1442">
            <v>1000203</v>
          </cell>
          <cell r="B1442" t="str">
            <v xml:space="preserve">Uponor Decibel ívidom 75 15° </v>
          </cell>
          <cell r="C1442">
            <v>603</v>
          </cell>
          <cell r="D1442" t="str">
            <v>db</v>
          </cell>
          <cell r="E1442" t="str">
            <v/>
          </cell>
          <cell r="F1442">
            <v>1</v>
          </cell>
          <cell r="G1442">
            <v>1</v>
          </cell>
          <cell r="H1442" t="str">
            <v>Decibel</v>
          </cell>
          <cell r="I1442" t="str">
            <v>Idom</v>
          </cell>
          <cell r="J1442" t="str">
            <v>Ívidom</v>
          </cell>
          <cell r="K1442" t="str">
            <v>Decibel</v>
          </cell>
          <cell r="L1442">
            <v>0.62</v>
          </cell>
          <cell r="M1442">
            <v>0.47152246068001635</v>
          </cell>
          <cell r="N1442" t="str">
            <v>PL</v>
          </cell>
          <cell r="O1442">
            <v>5.1527459108400002</v>
          </cell>
          <cell r="P1442"/>
          <cell r="Q1442"/>
          <cell r="R1442">
            <v>361.8</v>
          </cell>
        </row>
        <row r="1443">
          <cell r="A1443">
            <v>1000204</v>
          </cell>
          <cell r="B1443" t="str">
            <v xml:space="preserve">Uponor Decibel ívidom 75 30° </v>
          </cell>
          <cell r="C1443">
            <v>612</v>
          </cell>
          <cell r="D1443" t="str">
            <v>db</v>
          </cell>
          <cell r="E1443" t="str">
            <v/>
          </cell>
          <cell r="F1443">
            <v>1</v>
          </cell>
          <cell r="G1443">
            <v>1</v>
          </cell>
          <cell r="H1443" t="str">
            <v>Decibel</v>
          </cell>
          <cell r="I1443" t="str">
            <v>Idom</v>
          </cell>
          <cell r="J1443" t="str">
            <v>Ívidom</v>
          </cell>
          <cell r="K1443" t="str">
            <v>Decibel</v>
          </cell>
          <cell r="L1443">
            <v>0.6</v>
          </cell>
          <cell r="M1443">
            <v>0.49609115083815603</v>
          </cell>
          <cell r="N1443" t="str">
            <v>PL</v>
          </cell>
          <cell r="O1443">
            <v>5.1558012537240003</v>
          </cell>
          <cell r="P1443"/>
          <cell r="Q1443"/>
          <cell r="R1443">
            <v>367.2</v>
          </cell>
        </row>
        <row r="1444">
          <cell r="A1444">
            <v>1000205</v>
          </cell>
          <cell r="B1444" t="str">
            <v xml:space="preserve">Uponor Decibel ívidom 75 45° </v>
          </cell>
          <cell r="C1444">
            <v>573</v>
          </cell>
          <cell r="D1444" t="str">
            <v>db</v>
          </cell>
          <cell r="E1444" t="str">
            <v/>
          </cell>
          <cell r="F1444">
            <v>1</v>
          </cell>
          <cell r="G1444">
            <v>1</v>
          </cell>
          <cell r="H1444" t="str">
            <v>Decibel</v>
          </cell>
          <cell r="I1444" t="str">
            <v>Idom</v>
          </cell>
          <cell r="J1444" t="str">
            <v>Ívidom</v>
          </cell>
          <cell r="K1444" t="str">
            <v>Decibel</v>
          </cell>
          <cell r="L1444">
            <v>0.46</v>
          </cell>
          <cell r="M1444">
            <v>0.58737516225700315</v>
          </cell>
          <cell r="N1444" t="str">
            <v>PL</v>
          </cell>
          <cell r="O1444">
            <v>66.442939300636809</v>
          </cell>
          <cell r="P1444"/>
          <cell r="Q1444"/>
          <cell r="R1444">
            <v>343.8</v>
          </cell>
        </row>
        <row r="1445">
          <cell r="A1445">
            <v>1089595</v>
          </cell>
          <cell r="B1445" t="str">
            <v xml:space="preserve">Uponor Decibel dupla tokos ívidom 75 45° </v>
          </cell>
          <cell r="C1445">
            <v>686</v>
          </cell>
          <cell r="D1445" t="str">
            <v>db</v>
          </cell>
          <cell r="E1445" t="str">
            <v/>
          </cell>
          <cell r="F1445">
            <v>1</v>
          </cell>
          <cell r="G1445">
            <v>1</v>
          </cell>
          <cell r="H1445" t="str">
            <v>Decibel</v>
          </cell>
          <cell r="I1445" t="str">
            <v>Idom</v>
          </cell>
          <cell r="J1445" t="str">
            <v>Ívidom</v>
          </cell>
          <cell r="K1445" t="str">
            <v>Decibel</v>
          </cell>
          <cell r="L1445">
            <v>0.57999999999999996</v>
          </cell>
          <cell r="M1445">
            <v>0.56543370967325512</v>
          </cell>
          <cell r="N1445" t="str">
            <v>PL</v>
          </cell>
          <cell r="O1445">
            <v>0</v>
          </cell>
          <cell r="P1445"/>
          <cell r="Q1445"/>
          <cell r="R1445">
            <v>411.59999999999997</v>
          </cell>
        </row>
        <row r="1446">
          <cell r="A1446">
            <v>1000206</v>
          </cell>
          <cell r="B1446" t="str">
            <v xml:space="preserve">Uponor Decibel ívidom 75 88,5° </v>
          </cell>
          <cell r="C1446">
            <v>654</v>
          </cell>
          <cell r="D1446" t="str">
            <v>db</v>
          </cell>
          <cell r="E1446" t="str">
            <v/>
          </cell>
          <cell r="F1446">
            <v>1</v>
          </cell>
          <cell r="G1446">
            <v>1</v>
          </cell>
          <cell r="H1446" t="str">
            <v>Decibel</v>
          </cell>
          <cell r="I1446" t="str">
            <v>Idom</v>
          </cell>
          <cell r="J1446" t="str">
            <v>Ívidom</v>
          </cell>
          <cell r="K1446" t="str">
            <v>Decibel</v>
          </cell>
          <cell r="L1446">
            <v>0.65</v>
          </cell>
          <cell r="M1446">
            <v>0.4891566253909746</v>
          </cell>
          <cell r="N1446" t="str">
            <v>PL</v>
          </cell>
          <cell r="O1446">
            <v>71.646483096216002</v>
          </cell>
          <cell r="P1446"/>
          <cell r="Q1446"/>
          <cell r="R1446">
            <v>392.4</v>
          </cell>
        </row>
        <row r="1447">
          <cell r="A1447">
            <v>1089592</v>
          </cell>
          <cell r="B1447" t="str">
            <v xml:space="preserve">Uponor Decibel kis ellenállású ívidom 75 88,5° </v>
          </cell>
          <cell r="C1447">
            <v>889</v>
          </cell>
          <cell r="D1447" t="str">
            <v>db</v>
          </cell>
          <cell r="E1447" t="str">
            <v/>
          </cell>
          <cell r="F1447">
            <v>1</v>
          </cell>
          <cell r="G1447">
            <v>1</v>
          </cell>
          <cell r="H1447" t="str">
            <v>Decibel</v>
          </cell>
          <cell r="I1447" t="str">
            <v>Idom</v>
          </cell>
          <cell r="J1447" t="str">
            <v>Ívidom</v>
          </cell>
          <cell r="K1447" t="str">
            <v>Decibel</v>
          </cell>
          <cell r="L1447">
            <v>0.84</v>
          </cell>
          <cell r="M1447">
            <v>0.51434296742197083</v>
          </cell>
          <cell r="N1447" t="str">
            <v>PL</v>
          </cell>
          <cell r="O1447">
            <v>3.9400924923359999</v>
          </cell>
          <cell r="P1447"/>
          <cell r="Q1447"/>
          <cell r="R1447">
            <v>533.4</v>
          </cell>
        </row>
        <row r="1448">
          <cell r="A1448">
            <v>1089593</v>
          </cell>
          <cell r="B1448" t="str">
            <v xml:space="preserve">Uponor Decibel dupla tokos ívidom 75 88,5° </v>
          </cell>
          <cell r="C1448">
            <v>980</v>
          </cell>
          <cell r="D1448" t="str">
            <v>db</v>
          </cell>
          <cell r="E1448" t="str">
            <v/>
          </cell>
          <cell r="F1448">
            <v>1</v>
          </cell>
          <cell r="G1448">
            <v>1</v>
          </cell>
          <cell r="H1448" t="str">
            <v>Decibel</v>
          </cell>
          <cell r="I1448" t="str">
            <v>Idom</v>
          </cell>
          <cell r="J1448" t="str">
            <v>Ívidom</v>
          </cell>
          <cell r="K1448" t="str">
            <v>Decibel</v>
          </cell>
          <cell r="L1448">
            <v>0.92</v>
          </cell>
          <cell r="M1448">
            <v>0.51748156729237293</v>
          </cell>
          <cell r="N1448" t="str">
            <v>PL</v>
          </cell>
          <cell r="O1448">
            <v>0</v>
          </cell>
          <cell r="P1448"/>
          <cell r="Q1448"/>
          <cell r="R1448">
            <v>588</v>
          </cell>
        </row>
        <row r="1449">
          <cell r="A1449">
            <v>1000207</v>
          </cell>
          <cell r="B1449" t="str">
            <v xml:space="preserve">Uponor Decibel ívidom 110 15° </v>
          </cell>
          <cell r="C1449">
            <v>965</v>
          </cell>
          <cell r="D1449" t="str">
            <v>db</v>
          </cell>
          <cell r="E1449" t="str">
            <v/>
          </cell>
          <cell r="F1449">
            <v>1</v>
          </cell>
          <cell r="G1449">
            <v>1</v>
          </cell>
          <cell r="H1449" t="str">
            <v>Decibel</v>
          </cell>
          <cell r="I1449" t="str">
            <v>Idom</v>
          </cell>
          <cell r="J1449" t="str">
            <v>Ívidom</v>
          </cell>
          <cell r="K1449" t="str">
            <v>Decibel</v>
          </cell>
          <cell r="L1449">
            <v>0.89</v>
          </cell>
          <cell r="M1449">
            <v>0.52596015205272328</v>
          </cell>
          <cell r="N1449" t="str">
            <v>PL</v>
          </cell>
          <cell r="O1449">
            <v>29.086877508828479</v>
          </cell>
          <cell r="P1449"/>
          <cell r="Q1449"/>
          <cell r="R1449">
            <v>579</v>
          </cell>
        </row>
        <row r="1450">
          <cell r="A1450">
            <v>1122297</v>
          </cell>
          <cell r="B1450" t="str">
            <v xml:space="preserve">Uponor Decibel ívidom 110 15° </v>
          </cell>
          <cell r="C1450">
            <v>885</v>
          </cell>
          <cell r="D1450" t="str">
            <v>db</v>
          </cell>
          <cell r="E1450" t="str">
            <v/>
          </cell>
          <cell r="F1450">
            <v>1</v>
          </cell>
          <cell r="G1450">
            <v>1</v>
          </cell>
          <cell r="H1450" t="str">
            <v>Decibel</v>
          </cell>
          <cell r="I1450" t="str">
            <v>Idom</v>
          </cell>
          <cell r="J1450" t="str">
            <v>Ívidom</v>
          </cell>
          <cell r="K1450" t="str">
            <v>Decibel</v>
          </cell>
          <cell r="L1450">
            <v>1.1399999999999999</v>
          </cell>
          <cell r="M1450">
            <v>0.33791501716904837</v>
          </cell>
          <cell r="N1450" t="str">
            <v>PL</v>
          </cell>
          <cell r="O1450">
            <v>0</v>
          </cell>
          <cell r="P1450"/>
          <cell r="Q1450" t="str">
            <v>Nincs CMI-ban</v>
          </cell>
          <cell r="R1450">
            <v>619.5</v>
          </cell>
        </row>
        <row r="1451">
          <cell r="A1451">
            <v>1000208</v>
          </cell>
          <cell r="B1451" t="str">
            <v xml:space="preserve">Uponor Decibel ívidom 110 30° </v>
          </cell>
          <cell r="C1451">
            <v>998</v>
          </cell>
          <cell r="D1451" t="str">
            <v>db</v>
          </cell>
          <cell r="E1451" t="str">
            <v/>
          </cell>
          <cell r="F1451">
            <v>1</v>
          </cell>
          <cell r="G1451">
            <v>1</v>
          </cell>
          <cell r="H1451" t="str">
            <v>Decibel</v>
          </cell>
          <cell r="I1451" t="str">
            <v>Idom</v>
          </cell>
          <cell r="J1451" t="str">
            <v>Ívidom</v>
          </cell>
          <cell r="K1451" t="str">
            <v>Decibel</v>
          </cell>
          <cell r="L1451">
            <v>0.9</v>
          </cell>
          <cell r="M1451">
            <v>0.53648464576094912</v>
          </cell>
          <cell r="N1451" t="str">
            <v>PL</v>
          </cell>
          <cell r="O1451">
            <v>35.183432196614241</v>
          </cell>
          <cell r="P1451"/>
          <cell r="Q1451"/>
          <cell r="R1451">
            <v>598.79999999999995</v>
          </cell>
        </row>
        <row r="1452">
          <cell r="A1452">
            <v>1122298</v>
          </cell>
          <cell r="B1452" t="str">
            <v xml:space="preserve">Uponor Decibel ívidom 110 30° </v>
          </cell>
          <cell r="C1452">
            <v>916</v>
          </cell>
          <cell r="D1452" t="str">
            <v>db</v>
          </cell>
          <cell r="E1452" t="str">
            <v/>
          </cell>
          <cell r="F1452">
            <v>1</v>
          </cell>
          <cell r="G1452">
            <v>1</v>
          </cell>
          <cell r="H1452" t="str">
            <v>Decibel</v>
          </cell>
          <cell r="I1452" t="str">
            <v>Idom</v>
          </cell>
          <cell r="J1452" t="str">
            <v>Ívidom</v>
          </cell>
          <cell r="K1452" t="str">
            <v>Decibel</v>
          </cell>
          <cell r="L1452">
            <v>1.1599999999999999</v>
          </cell>
          <cell r="M1452">
            <v>0.3490993992049195</v>
          </cell>
          <cell r="N1452" t="str">
            <v>PL</v>
          </cell>
          <cell r="O1452">
            <v>0</v>
          </cell>
          <cell r="P1452"/>
          <cell r="Q1452" t="str">
            <v>Nincs CMI-ban</v>
          </cell>
          <cell r="R1452">
            <v>641.19999999999993</v>
          </cell>
        </row>
        <row r="1453">
          <cell r="A1453">
            <v>1000209</v>
          </cell>
          <cell r="B1453" t="str">
            <v xml:space="preserve">Uponor Decibel ívidom 110 45° </v>
          </cell>
          <cell r="C1453">
            <v>1195</v>
          </cell>
          <cell r="D1453" t="str">
            <v>db</v>
          </cell>
          <cell r="E1453" t="str">
            <v/>
          </cell>
          <cell r="F1453">
            <v>1</v>
          </cell>
          <cell r="G1453">
            <v>1</v>
          </cell>
          <cell r="H1453" t="str">
            <v>Decibel</v>
          </cell>
          <cell r="I1453" t="str">
            <v>Idom</v>
          </cell>
          <cell r="J1453" t="str">
            <v>Ívidom</v>
          </cell>
          <cell r="K1453" t="str">
            <v>Decibel</v>
          </cell>
          <cell r="L1453">
            <v>1.02</v>
          </cell>
          <cell r="M1453">
            <v>0.56128304044520294</v>
          </cell>
          <cell r="N1453" t="str">
            <v>PL</v>
          </cell>
          <cell r="O1453">
            <v>1614.334013400319</v>
          </cell>
          <cell r="P1453"/>
          <cell r="Q1453"/>
          <cell r="R1453">
            <v>717</v>
          </cell>
        </row>
        <row r="1454">
          <cell r="A1454">
            <v>1089596</v>
          </cell>
          <cell r="B1454" t="str">
            <v xml:space="preserve">Uponor Decibel dupla tokos ívidom 110 45° </v>
          </cell>
          <cell r="C1454">
            <v>1258</v>
          </cell>
          <cell r="D1454" t="str">
            <v>db</v>
          </cell>
          <cell r="E1454" t="str">
            <v/>
          </cell>
          <cell r="F1454">
            <v>1</v>
          </cell>
          <cell r="G1454">
            <v>1</v>
          </cell>
          <cell r="H1454" t="str">
            <v>Decibel</v>
          </cell>
          <cell r="I1454" t="str">
            <v>Idom</v>
          </cell>
          <cell r="J1454" t="str">
            <v>Ívidom</v>
          </cell>
          <cell r="K1454" t="str">
            <v>Decibel</v>
          </cell>
          <cell r="L1454">
            <v>1.19</v>
          </cell>
          <cell r="M1454">
            <v>0.51379605634924774</v>
          </cell>
          <cell r="N1454" t="str">
            <v>PL</v>
          </cell>
          <cell r="O1454">
            <v>0</v>
          </cell>
          <cell r="P1454"/>
          <cell r="Q1454"/>
          <cell r="R1454">
            <v>754.8</v>
          </cell>
        </row>
        <row r="1455">
          <cell r="A1455">
            <v>1000210</v>
          </cell>
          <cell r="B1455" t="str">
            <v xml:space="preserve">Uponor Decibel ívidom 110 88,5° </v>
          </cell>
          <cell r="C1455">
            <v>1391</v>
          </cell>
          <cell r="D1455" t="str">
            <v>db</v>
          </cell>
          <cell r="E1455" t="str">
            <v/>
          </cell>
          <cell r="F1455">
            <v>1</v>
          </cell>
          <cell r="G1455">
            <v>1</v>
          </cell>
          <cell r="H1455" t="str">
            <v>Decibel</v>
          </cell>
          <cell r="I1455" t="str">
            <v>Idom</v>
          </cell>
          <cell r="J1455" t="str">
            <v>Ívidom</v>
          </cell>
          <cell r="K1455" t="str">
            <v>Decibel</v>
          </cell>
          <cell r="L1455">
            <v>1.26</v>
          </cell>
          <cell r="M1455">
            <v>0.53441865352782025</v>
          </cell>
          <cell r="N1455" t="str">
            <v>PL</v>
          </cell>
          <cell r="O1455">
            <v>366.72821998392186</v>
          </cell>
          <cell r="P1455"/>
          <cell r="Q1455"/>
          <cell r="R1455">
            <v>834.6</v>
          </cell>
        </row>
        <row r="1456">
          <cell r="A1456">
            <v>1000211</v>
          </cell>
          <cell r="B1456" t="str">
            <v xml:space="preserve">Uponor Decibel kis elleállású ívidom 110 88,5° </v>
          </cell>
          <cell r="C1456">
            <v>1541</v>
          </cell>
          <cell r="D1456" t="str">
            <v>db</v>
          </cell>
          <cell r="E1456" t="str">
            <v/>
          </cell>
          <cell r="F1456">
            <v>1</v>
          </cell>
          <cell r="G1456">
            <v>1</v>
          </cell>
          <cell r="H1456" t="str">
            <v>Decibel</v>
          </cell>
          <cell r="I1456" t="str">
            <v>Idom</v>
          </cell>
          <cell r="J1456" t="str">
            <v>Ívidom</v>
          </cell>
          <cell r="K1456" t="str">
            <v>Decibel</v>
          </cell>
          <cell r="L1456">
            <v>1.38</v>
          </cell>
          <cell r="M1456">
            <v>0.53971311091485297</v>
          </cell>
          <cell r="N1456" t="str">
            <v>PL</v>
          </cell>
          <cell r="O1456">
            <v>9.4230200875200012</v>
          </cell>
          <cell r="P1456"/>
          <cell r="Q1456"/>
          <cell r="R1456">
            <v>924.59999999999991</v>
          </cell>
        </row>
        <row r="1457">
          <cell r="A1457">
            <v>1089594</v>
          </cell>
          <cell r="B1457" t="str">
            <v xml:space="preserve">Uponor Decibel dupla tokos ívidom 110 88,5° </v>
          </cell>
          <cell r="C1457">
            <v>1744</v>
          </cell>
          <cell r="D1457" t="str">
            <v>db</v>
          </cell>
          <cell r="E1457" t="str">
            <v/>
          </cell>
          <cell r="F1457">
            <v>1</v>
          </cell>
          <cell r="G1457">
            <v>1</v>
          </cell>
          <cell r="H1457" t="str">
            <v>Decibel</v>
          </cell>
          <cell r="I1457" t="str">
            <v>Idom</v>
          </cell>
          <cell r="J1457" t="str">
            <v>Ívidom</v>
          </cell>
          <cell r="K1457" t="str">
            <v>Decibel</v>
          </cell>
          <cell r="L1457">
            <v>1.58</v>
          </cell>
          <cell r="M1457">
            <v>0.53434661622177293</v>
          </cell>
          <cell r="N1457" t="str">
            <v>PL</v>
          </cell>
          <cell r="O1457">
            <v>0</v>
          </cell>
          <cell r="P1457"/>
          <cell r="Q1457"/>
          <cell r="R1457">
            <v>1046.3999999999999</v>
          </cell>
        </row>
        <row r="1458">
          <cell r="A1458">
            <v>1087216</v>
          </cell>
          <cell r="B1458" t="str">
            <v xml:space="preserve">Uponor Decibel ívidom 160 15° </v>
          </cell>
          <cell r="C1458">
            <v>3144</v>
          </cell>
          <cell r="D1458" t="str">
            <v>db</v>
          </cell>
          <cell r="E1458" t="str">
            <v/>
          </cell>
          <cell r="F1458">
            <v>1</v>
          </cell>
          <cell r="G1458">
            <v>1</v>
          </cell>
          <cell r="H1458" t="str">
            <v>Decibel</v>
          </cell>
          <cell r="I1458" t="str">
            <v>Idom</v>
          </cell>
          <cell r="J1458" t="str">
            <v>Ívidom</v>
          </cell>
          <cell r="K1458" t="str">
            <v>Decibel</v>
          </cell>
          <cell r="L1458">
            <v>3.67</v>
          </cell>
          <cell r="M1458">
            <v>0.4000215057403157</v>
          </cell>
          <cell r="N1458" t="str">
            <v>PL</v>
          </cell>
          <cell r="O1458">
            <v>-36.163759850399998</v>
          </cell>
          <cell r="P1458"/>
          <cell r="Q1458"/>
          <cell r="R1458">
            <v>1886.3999999999999</v>
          </cell>
        </row>
        <row r="1459">
          <cell r="A1459">
            <v>1087217</v>
          </cell>
          <cell r="B1459" t="str">
            <v xml:space="preserve">Uponor Decibel ívidom 160 30° </v>
          </cell>
          <cell r="C1459">
            <v>3321</v>
          </cell>
          <cell r="D1459" t="str">
            <v>db</v>
          </cell>
          <cell r="E1459" t="str">
            <v/>
          </cell>
          <cell r="F1459">
            <v>1</v>
          </cell>
          <cell r="G1459">
            <v>1</v>
          </cell>
          <cell r="H1459" t="str">
            <v>Decibel</v>
          </cell>
          <cell r="I1459" t="str">
            <v>Idom</v>
          </cell>
          <cell r="J1459" t="str">
            <v>Ívidom</v>
          </cell>
          <cell r="K1459" t="str">
            <v>Decibel</v>
          </cell>
          <cell r="L1459">
            <v>3.1</v>
          </cell>
          <cell r="M1459">
            <v>0.52021686809703382</v>
          </cell>
          <cell r="N1459" t="str">
            <v>PL</v>
          </cell>
          <cell r="O1459">
            <v>0</v>
          </cell>
          <cell r="P1459"/>
          <cell r="Q1459"/>
          <cell r="R1459">
            <v>1992.6</v>
          </cell>
        </row>
        <row r="1460">
          <cell r="A1460">
            <v>1087218</v>
          </cell>
          <cell r="B1460" t="str">
            <v xml:space="preserve">Uponor Decibel ívidom 160 45° </v>
          </cell>
          <cell r="C1460">
            <v>3470</v>
          </cell>
          <cell r="D1460" t="str">
            <v>db</v>
          </cell>
          <cell r="E1460" t="str">
            <v/>
          </cell>
          <cell r="F1460">
            <v>1</v>
          </cell>
          <cell r="G1460">
            <v>1</v>
          </cell>
          <cell r="H1460" t="str">
            <v>Decibel</v>
          </cell>
          <cell r="I1460" t="str">
            <v>Idom</v>
          </cell>
          <cell r="J1460" t="str">
            <v>Ívidom</v>
          </cell>
          <cell r="K1460" t="str">
            <v>Decibel</v>
          </cell>
          <cell r="L1460">
            <v>3.14</v>
          </cell>
          <cell r="M1460">
            <v>0.53489358441050316</v>
          </cell>
          <cell r="N1460" t="str">
            <v>PL</v>
          </cell>
          <cell r="O1460">
            <v>37.219319366400001</v>
          </cell>
          <cell r="P1460"/>
          <cell r="Q1460"/>
          <cell r="R1460">
            <v>2082</v>
          </cell>
        </row>
        <row r="1461">
          <cell r="A1461">
            <v>1087219</v>
          </cell>
          <cell r="B1461" t="str">
            <v xml:space="preserve">Uponor Decibel kis elleállású ívidom 160 88,5° </v>
          </cell>
          <cell r="C1461">
            <v>4590</v>
          </cell>
          <cell r="D1461" t="str">
            <v>db</v>
          </cell>
          <cell r="E1461" t="str">
            <v/>
          </cell>
          <cell r="F1461">
            <v>1</v>
          </cell>
          <cell r="G1461">
            <v>1</v>
          </cell>
          <cell r="H1461" t="str">
            <v>Decibel</v>
          </cell>
          <cell r="I1461" t="str">
            <v>Idom</v>
          </cell>
          <cell r="J1461" t="str">
            <v>Ívidom</v>
          </cell>
          <cell r="K1461" t="str">
            <v>Decibel</v>
          </cell>
          <cell r="L1461">
            <v>4.3499999999999996</v>
          </cell>
          <cell r="M1461">
            <v>0.51288811247688415</v>
          </cell>
          <cell r="N1461" t="str">
            <v>PL</v>
          </cell>
          <cell r="O1461">
            <v>0</v>
          </cell>
          <cell r="P1461"/>
          <cell r="Q1461"/>
          <cell r="R1461">
            <v>2754</v>
          </cell>
        </row>
        <row r="1462">
          <cell r="A1462">
            <v>1000212</v>
          </cell>
          <cell r="B1462" t="str">
            <v xml:space="preserve">Uponor Decibel lefolyóág-idom 50/50-45° </v>
          </cell>
          <cell r="C1462">
            <v>733</v>
          </cell>
          <cell r="D1462" t="str">
            <v>db</v>
          </cell>
          <cell r="E1462" t="str">
            <v/>
          </cell>
          <cell r="F1462">
            <v>1</v>
          </cell>
          <cell r="G1462">
            <v>1</v>
          </cell>
          <cell r="H1462" t="str">
            <v>Decibel</v>
          </cell>
          <cell r="I1462" t="str">
            <v>Idom</v>
          </cell>
          <cell r="J1462" t="str">
            <v>Lefolyóág</v>
          </cell>
          <cell r="K1462" t="str">
            <v>Decibel</v>
          </cell>
          <cell r="L1462">
            <v>0.67</v>
          </cell>
          <cell r="M1462">
            <v>0.53018921211841175</v>
          </cell>
          <cell r="N1462" t="str">
            <v>PL</v>
          </cell>
          <cell r="O1462">
            <v>281.37488851813526</v>
          </cell>
          <cell r="P1462"/>
          <cell r="Q1462"/>
          <cell r="R1462">
            <v>439.8</v>
          </cell>
        </row>
        <row r="1463">
          <cell r="A1463">
            <v>1000213</v>
          </cell>
          <cell r="B1463" t="str">
            <v xml:space="preserve">Uponor Decibel lefolyóág-idom 75/50-45° </v>
          </cell>
          <cell r="C1463">
            <v>1190</v>
          </cell>
          <cell r="D1463" t="str">
            <v>db</v>
          </cell>
          <cell r="E1463" t="str">
            <v/>
          </cell>
          <cell r="F1463">
            <v>1</v>
          </cell>
          <cell r="G1463">
            <v>1</v>
          </cell>
          <cell r="H1463" t="str">
            <v>Decibel</v>
          </cell>
          <cell r="I1463" t="str">
            <v>Idom</v>
          </cell>
          <cell r="J1463" t="str">
            <v>Lefolyóág</v>
          </cell>
          <cell r="K1463" t="str">
            <v>Decibel</v>
          </cell>
          <cell r="L1463">
            <v>1.08</v>
          </cell>
          <cell r="M1463">
            <v>0.53352437963303589</v>
          </cell>
          <cell r="N1463" t="str">
            <v>PL</v>
          </cell>
          <cell r="O1463">
            <v>61.995310070304001</v>
          </cell>
          <cell r="P1463"/>
          <cell r="Q1463"/>
          <cell r="R1463">
            <v>714</v>
          </cell>
        </row>
        <row r="1464">
          <cell r="A1464">
            <v>1000214</v>
          </cell>
          <cell r="B1464" t="str">
            <v xml:space="preserve">Uponor Decibel lefolyóág-idom 75/75-45° </v>
          </cell>
          <cell r="C1464">
            <v>1044</v>
          </cell>
          <cell r="D1464" t="str">
            <v>db</v>
          </cell>
          <cell r="E1464" t="str">
            <v/>
          </cell>
          <cell r="F1464">
            <v>1</v>
          </cell>
          <cell r="G1464">
            <v>1</v>
          </cell>
          <cell r="H1464" t="str">
            <v>Decibel</v>
          </cell>
          <cell r="I1464" t="str">
            <v>Idom</v>
          </cell>
          <cell r="J1464" t="str">
            <v>Lefolyóág</v>
          </cell>
          <cell r="K1464" t="str">
            <v>Decibel</v>
          </cell>
          <cell r="L1464">
            <v>1.01</v>
          </cell>
          <cell r="M1464">
            <v>0.50275201493627231</v>
          </cell>
          <cell r="N1464" t="str">
            <v>PL</v>
          </cell>
          <cell r="O1464">
            <v>24.571498072782401</v>
          </cell>
          <cell r="P1464"/>
          <cell r="Q1464"/>
          <cell r="R1464">
            <v>626.4</v>
          </cell>
        </row>
        <row r="1465">
          <cell r="A1465">
            <v>1089597</v>
          </cell>
          <cell r="B1465" t="str">
            <v xml:space="preserve">Uponor Decibel dupla tokos lefolyóág-idom 75/75-45° </v>
          </cell>
          <cell r="C1465">
            <v>1487</v>
          </cell>
          <cell r="D1465" t="str">
            <v>db</v>
          </cell>
          <cell r="E1465" t="str">
            <v/>
          </cell>
          <cell r="F1465">
            <v>1</v>
          </cell>
          <cell r="G1465">
            <v>1</v>
          </cell>
          <cell r="H1465" t="str">
            <v>Decibel</v>
          </cell>
          <cell r="I1465" t="str">
            <v>Idom</v>
          </cell>
          <cell r="J1465" t="str">
            <v>Lefolyóág</v>
          </cell>
          <cell r="K1465" t="str">
            <v>Decibel</v>
          </cell>
          <cell r="L1465">
            <v>1.1399999999999999</v>
          </cell>
          <cell r="M1465">
            <v>0.6059548017448606</v>
          </cell>
          <cell r="N1465" t="str">
            <v>PL</v>
          </cell>
          <cell r="O1465">
            <v>0</v>
          </cell>
          <cell r="P1465"/>
          <cell r="Q1465"/>
          <cell r="R1465">
            <v>892.19999999999993</v>
          </cell>
        </row>
        <row r="1466">
          <cell r="A1466">
            <v>1000215</v>
          </cell>
          <cell r="B1466" t="str">
            <v xml:space="preserve">Uponor Decibel lefolyóág-idom 110/50-45° </v>
          </cell>
          <cell r="C1466">
            <v>1928</v>
          </cell>
          <cell r="D1466" t="str">
            <v>db</v>
          </cell>
          <cell r="E1466" t="str">
            <v/>
          </cell>
          <cell r="F1466">
            <v>1</v>
          </cell>
          <cell r="G1466">
            <v>1</v>
          </cell>
          <cell r="H1466" t="str">
            <v>Decibel</v>
          </cell>
          <cell r="I1466" t="str">
            <v>Idom</v>
          </cell>
          <cell r="J1466" t="str">
            <v>Lefolyóág</v>
          </cell>
          <cell r="K1466" t="str">
            <v>Decibel</v>
          </cell>
          <cell r="L1466">
            <v>1.76</v>
          </cell>
          <cell r="M1466">
            <v>0.53080022509577685</v>
          </cell>
          <cell r="N1466" t="str">
            <v>PL</v>
          </cell>
          <cell r="O1466">
            <v>610.96420055322312</v>
          </cell>
          <cell r="P1466"/>
          <cell r="Q1466"/>
          <cell r="R1466">
            <v>1156.8</v>
          </cell>
        </row>
        <row r="1467">
          <cell r="A1467">
            <v>1000216</v>
          </cell>
          <cell r="B1467" t="str">
            <v xml:space="preserve">Uponor Decibel lefolyóág-idom 110/75-45° </v>
          </cell>
          <cell r="C1467">
            <v>1527</v>
          </cell>
          <cell r="D1467" t="str">
            <v>db</v>
          </cell>
          <cell r="E1467" t="str">
            <v/>
          </cell>
          <cell r="F1467">
            <v>1</v>
          </cell>
          <cell r="G1467">
            <v>1</v>
          </cell>
          <cell r="H1467" t="str">
            <v>Decibel</v>
          </cell>
          <cell r="I1467" t="str">
            <v>Idom</v>
          </cell>
          <cell r="J1467" t="str">
            <v>Lefolyóág</v>
          </cell>
          <cell r="K1467" t="str">
            <v>Decibel</v>
          </cell>
          <cell r="L1467">
            <v>1.38</v>
          </cell>
          <cell r="M1467">
            <v>0.53549306085120396</v>
          </cell>
          <cell r="N1467" t="str">
            <v>PL</v>
          </cell>
          <cell r="O1467">
            <v>23.962158245520001</v>
          </cell>
          <cell r="P1467"/>
          <cell r="Q1467"/>
          <cell r="R1467">
            <v>916.19999999999993</v>
          </cell>
        </row>
        <row r="1468">
          <cell r="A1468">
            <v>1089598</v>
          </cell>
          <cell r="B1468" t="str">
            <v xml:space="preserve">Uponor Decibel dupla tokos lefolyóág-idom 110/75-45° </v>
          </cell>
          <cell r="C1468">
            <v>1702</v>
          </cell>
          <cell r="D1468" t="str">
            <v>db</v>
          </cell>
          <cell r="E1468" t="str">
            <v/>
          </cell>
          <cell r="F1468">
            <v>1</v>
          </cell>
          <cell r="G1468">
            <v>1</v>
          </cell>
          <cell r="H1468" t="str">
            <v>Decibel</v>
          </cell>
          <cell r="I1468" t="str">
            <v>Idom</v>
          </cell>
          <cell r="J1468" t="str">
            <v>Lefolyóág</v>
          </cell>
          <cell r="K1468" t="str">
            <v>Decibel</v>
          </cell>
          <cell r="L1468">
            <v>1.61</v>
          </cell>
          <cell r="M1468">
            <v>0.51379605634924785</v>
          </cell>
          <cell r="N1468" t="str">
            <v>PL</v>
          </cell>
          <cell r="O1468">
            <v>0</v>
          </cell>
          <cell r="P1468"/>
          <cell r="Q1468"/>
          <cell r="R1468">
            <v>1021.1999999999999</v>
          </cell>
        </row>
        <row r="1469">
          <cell r="A1469">
            <v>1000217</v>
          </cell>
          <cell r="B1469" t="str">
            <v xml:space="preserve">Uponor Decibel lefolyóág-idom 110/110-45° </v>
          </cell>
          <cell r="C1469">
            <v>2004</v>
          </cell>
          <cell r="D1469" t="str">
            <v>db</v>
          </cell>
          <cell r="E1469" t="str">
            <v/>
          </cell>
          <cell r="F1469">
            <v>1</v>
          </cell>
          <cell r="G1469">
            <v>1</v>
          </cell>
          <cell r="H1469" t="str">
            <v>Decibel</v>
          </cell>
          <cell r="I1469" t="str">
            <v>Idom</v>
          </cell>
          <cell r="J1469" t="str">
            <v>Lefolyóág</v>
          </cell>
          <cell r="K1469" t="str">
            <v>Decibel</v>
          </cell>
          <cell r="L1469">
            <v>1.7</v>
          </cell>
          <cell r="M1469">
            <v>0.56398306165337442</v>
          </cell>
          <cell r="N1469" t="str">
            <v>PL</v>
          </cell>
          <cell r="O1469">
            <v>318.56634915024563</v>
          </cell>
          <cell r="P1469"/>
          <cell r="Q1469"/>
          <cell r="R1469">
            <v>1202.3999999999999</v>
          </cell>
        </row>
        <row r="1470">
          <cell r="A1470">
            <v>1089599</v>
          </cell>
          <cell r="B1470" t="str">
            <v xml:space="preserve">Uponor Decibel dupla tokos lefolyóág-idom 110/110-45° </v>
          </cell>
          <cell r="C1470">
            <v>2311</v>
          </cell>
          <cell r="D1470" t="str">
            <v>db</v>
          </cell>
          <cell r="E1470" t="str">
            <v/>
          </cell>
          <cell r="F1470">
            <v>1</v>
          </cell>
          <cell r="G1470">
            <v>1</v>
          </cell>
          <cell r="H1470" t="str">
            <v>Decibel</v>
          </cell>
          <cell r="I1470" t="str">
            <v>Idom</v>
          </cell>
          <cell r="J1470" t="str">
            <v>Lefolyóág</v>
          </cell>
          <cell r="K1470" t="str">
            <v>Decibel</v>
          </cell>
          <cell r="L1470">
            <v>1.96</v>
          </cell>
          <cell r="M1470">
            <v>0.56407850660131609</v>
          </cell>
          <cell r="N1470" t="str">
            <v>PL</v>
          </cell>
          <cell r="O1470">
            <v>0</v>
          </cell>
          <cell r="P1470"/>
          <cell r="Q1470"/>
          <cell r="R1470">
            <v>1386.6</v>
          </cell>
        </row>
        <row r="1471">
          <cell r="A1471">
            <v>1087220</v>
          </cell>
          <cell r="B1471" t="str">
            <v xml:space="preserve">Uponor Decibel lefolyóág-idom 160/110-45° </v>
          </cell>
          <cell r="C1471">
            <v>5082</v>
          </cell>
          <cell r="D1471" t="str">
            <v>db</v>
          </cell>
          <cell r="E1471" t="str">
            <v/>
          </cell>
          <cell r="F1471">
            <v>1</v>
          </cell>
          <cell r="G1471">
            <v>1</v>
          </cell>
          <cell r="H1471" t="str">
            <v>Decibel</v>
          </cell>
          <cell r="I1471" t="str">
            <v>Idom</v>
          </cell>
          <cell r="J1471" t="str">
            <v>Lefolyóág</v>
          </cell>
          <cell r="K1471" t="str">
            <v>Decibel</v>
          </cell>
          <cell r="L1471">
            <v>4.71</v>
          </cell>
          <cell r="M1471">
            <v>0.52363658143578684</v>
          </cell>
          <cell r="N1471" t="str">
            <v>PL</v>
          </cell>
          <cell r="O1471">
            <v>0</v>
          </cell>
          <cell r="P1471"/>
          <cell r="Q1471"/>
          <cell r="R1471">
            <v>3049.2</v>
          </cell>
        </row>
        <row r="1472">
          <cell r="A1472">
            <v>1087221</v>
          </cell>
          <cell r="B1472" t="str">
            <v xml:space="preserve">Uponor Decibel lefolyóág-idom 160/160-45° </v>
          </cell>
          <cell r="C1472">
            <v>6063</v>
          </cell>
          <cell r="D1472" t="str">
            <v>db</v>
          </cell>
          <cell r="E1472" t="str">
            <v/>
          </cell>
          <cell r="F1472">
            <v>1</v>
          </cell>
          <cell r="G1472">
            <v>1</v>
          </cell>
          <cell r="H1472" t="str">
            <v>Decibel</v>
          </cell>
          <cell r="I1472" t="str">
            <v>Idom</v>
          </cell>
          <cell r="J1472" t="str">
            <v>Lefolyóág</v>
          </cell>
          <cell r="K1472" t="str">
            <v>Decibel</v>
          </cell>
          <cell r="L1472">
            <v>5.61</v>
          </cell>
          <cell r="M1472">
            <v>0.52441576502162235</v>
          </cell>
          <cell r="N1472" t="str">
            <v>PL</v>
          </cell>
          <cell r="O1472">
            <v>0</v>
          </cell>
          <cell r="P1472"/>
          <cell r="Q1472"/>
          <cell r="R1472">
            <v>3637.7999999999997</v>
          </cell>
        </row>
        <row r="1473">
          <cell r="A1473">
            <v>1000218</v>
          </cell>
          <cell r="B1473" t="str">
            <v xml:space="preserve">Uponor Decibel lefolyóág-idom 50/50-88,5° </v>
          </cell>
          <cell r="C1473">
            <v>742</v>
          </cell>
          <cell r="D1473" t="str">
            <v>db</v>
          </cell>
          <cell r="E1473" t="str">
            <v/>
          </cell>
          <cell r="F1473">
            <v>1</v>
          </cell>
          <cell r="G1473">
            <v>1</v>
          </cell>
          <cell r="H1473" t="str">
            <v>Decibel</v>
          </cell>
          <cell r="I1473" t="str">
            <v>Idom</v>
          </cell>
          <cell r="J1473" t="str">
            <v>Lefolyóág</v>
          </cell>
          <cell r="K1473" t="str">
            <v>Decibel</v>
          </cell>
          <cell r="L1473">
            <v>0.63</v>
          </cell>
          <cell r="M1473">
            <v>0.56359592119757274</v>
          </cell>
          <cell r="N1473" t="str">
            <v>PL</v>
          </cell>
          <cell r="O1473">
            <v>18.26294021216</v>
          </cell>
          <cell r="P1473"/>
          <cell r="Q1473"/>
          <cell r="R1473">
            <v>445.2</v>
          </cell>
        </row>
        <row r="1474">
          <cell r="A1474">
            <v>1000219</v>
          </cell>
          <cell r="B1474" t="str">
            <v xml:space="preserve">Uponor Decibel lefolyóág-idom 75/50-88,5° </v>
          </cell>
          <cell r="C1474">
            <v>992</v>
          </cell>
          <cell r="D1474" t="str">
            <v>db</v>
          </cell>
          <cell r="E1474" t="str">
            <v/>
          </cell>
          <cell r="F1474">
            <v>1</v>
          </cell>
          <cell r="G1474">
            <v>1</v>
          </cell>
          <cell r="H1474" t="str">
            <v>Decibel</v>
          </cell>
          <cell r="I1474" t="str">
            <v>Idom</v>
          </cell>
          <cell r="J1474" t="str">
            <v>Lefolyóág</v>
          </cell>
          <cell r="K1474" t="str">
            <v>Decibel</v>
          </cell>
          <cell r="L1474">
            <v>1.05</v>
          </cell>
          <cell r="M1474">
            <v>0.45596131305208165</v>
          </cell>
          <cell r="N1474" t="str">
            <v>PL</v>
          </cell>
          <cell r="O1474">
            <v>0</v>
          </cell>
          <cell r="P1474"/>
          <cell r="Q1474"/>
          <cell r="R1474">
            <v>595.19999999999993</v>
          </cell>
        </row>
        <row r="1475">
          <cell r="A1475">
            <v>1000220</v>
          </cell>
          <cell r="B1475" t="str">
            <v xml:space="preserve">Uponor Decibel lefolyóág-idom 75/75-88,5° </v>
          </cell>
          <cell r="C1475">
            <v>1231</v>
          </cell>
          <cell r="D1475" t="str">
            <v>db</v>
          </cell>
          <cell r="E1475" t="str">
            <v/>
          </cell>
          <cell r="F1475">
            <v>1</v>
          </cell>
          <cell r="G1475">
            <v>1</v>
          </cell>
          <cell r="H1475" t="str">
            <v>Decibel</v>
          </cell>
          <cell r="I1475" t="str">
            <v>Idom</v>
          </cell>
          <cell r="J1475" t="str">
            <v>Lefolyóág</v>
          </cell>
          <cell r="K1475" t="str">
            <v>Decibel</v>
          </cell>
          <cell r="L1475">
            <v>1.1499999999999999</v>
          </cell>
          <cell r="M1475">
            <v>0.51983340368249964</v>
          </cell>
          <cell r="N1475" t="str">
            <v>PL</v>
          </cell>
          <cell r="O1475">
            <v>0</v>
          </cell>
          <cell r="P1475"/>
          <cell r="Q1475"/>
          <cell r="R1475">
            <v>738.6</v>
          </cell>
        </row>
        <row r="1476">
          <cell r="A1476">
            <v>1000221</v>
          </cell>
          <cell r="B1476" t="str">
            <v xml:space="preserve">Uponor Decibel lefolyóág-idom 110/50-88,5° </v>
          </cell>
          <cell r="C1476">
            <v>1885</v>
          </cell>
          <cell r="D1476" t="str">
            <v>db</v>
          </cell>
          <cell r="E1476" t="str">
            <v/>
          </cell>
          <cell r="F1476">
            <v>1</v>
          </cell>
          <cell r="G1476">
            <v>1</v>
          </cell>
          <cell r="H1476" t="str">
            <v>Decibel</v>
          </cell>
          <cell r="I1476" t="str">
            <v>Idom</v>
          </cell>
          <cell r="J1476" t="str">
            <v>Lefolyóág</v>
          </cell>
          <cell r="K1476" t="str">
            <v>Decibel</v>
          </cell>
          <cell r="L1476">
            <v>1.74</v>
          </cell>
          <cell r="M1476">
            <v>0.52555043740454077</v>
          </cell>
          <cell r="N1476" t="str">
            <v>PL</v>
          </cell>
          <cell r="O1476">
            <v>161.39005233856577</v>
          </cell>
          <cell r="P1476"/>
          <cell r="Q1476"/>
          <cell r="R1476">
            <v>1131</v>
          </cell>
        </row>
        <row r="1477">
          <cell r="A1477">
            <v>1000222</v>
          </cell>
          <cell r="B1477" t="str">
            <v xml:space="preserve">Uponor Decibel lefolyóág-idom 110/75-88,5° </v>
          </cell>
          <cell r="C1477">
            <v>1674</v>
          </cell>
          <cell r="D1477" t="str">
            <v>db</v>
          </cell>
          <cell r="E1477" t="str">
            <v/>
          </cell>
          <cell r="F1477">
            <v>1</v>
          </cell>
          <cell r="G1477">
            <v>1</v>
          </cell>
          <cell r="H1477" t="str">
            <v>Decibel</v>
          </cell>
          <cell r="I1477" t="str">
            <v>Idom</v>
          </cell>
          <cell r="J1477" t="str">
            <v>Lefolyóág</v>
          </cell>
          <cell r="K1477" t="str">
            <v>Decibel</v>
          </cell>
          <cell r="L1477">
            <v>1.43</v>
          </cell>
          <cell r="M1477">
            <v>0.56093103501346131</v>
          </cell>
          <cell r="N1477" t="str">
            <v>PL</v>
          </cell>
          <cell r="O1477">
            <v>0</v>
          </cell>
          <cell r="P1477"/>
          <cell r="Q1477"/>
          <cell r="R1477">
            <v>1004.4</v>
          </cell>
        </row>
        <row r="1478">
          <cell r="A1478">
            <v>1000223</v>
          </cell>
          <cell r="B1478" t="str">
            <v xml:space="preserve">Uponor Decibel lefolyóág-idom 110/110-88,5° </v>
          </cell>
          <cell r="C1478">
            <v>1589</v>
          </cell>
          <cell r="D1478" t="str">
            <v>db</v>
          </cell>
          <cell r="E1478" t="str">
            <v/>
          </cell>
          <cell r="F1478">
            <v>1</v>
          </cell>
          <cell r="G1478">
            <v>1</v>
          </cell>
          <cell r="H1478" t="str">
            <v>Decibel</v>
          </cell>
          <cell r="I1478" t="str">
            <v>Idom</v>
          </cell>
          <cell r="J1478" t="str">
            <v>Lefolyóág</v>
          </cell>
          <cell r="K1478" t="str">
            <v>Decibel</v>
          </cell>
          <cell r="L1478">
            <v>1.48</v>
          </cell>
          <cell r="M1478">
            <v>0.52127073713359362</v>
          </cell>
          <cell r="N1478" t="str">
            <v>PL</v>
          </cell>
          <cell r="O1478">
            <v>261.08257574986754</v>
          </cell>
          <cell r="P1478"/>
          <cell r="Q1478"/>
          <cell r="R1478">
            <v>953.4</v>
          </cell>
        </row>
        <row r="1479">
          <cell r="A1479">
            <v>1089601</v>
          </cell>
          <cell r="B1479" t="str">
            <v>Uponor Decibel dupla tokos lefolyóág-idom 110/110-88,5° kis ell.</v>
          </cell>
          <cell r="C1479">
            <v>2206</v>
          </cell>
          <cell r="D1479" t="str">
            <v>db</v>
          </cell>
          <cell r="E1479" t="str">
            <v/>
          </cell>
          <cell r="F1479">
            <v>1</v>
          </cell>
          <cell r="G1479">
            <v>1</v>
          </cell>
          <cell r="H1479" t="str">
            <v>Decibel</v>
          </cell>
          <cell r="I1479" t="str">
            <v>Idom</v>
          </cell>
          <cell r="J1479" t="str">
            <v>Lefolyóág</v>
          </cell>
          <cell r="K1479" t="str">
            <v>Decibel</v>
          </cell>
          <cell r="L1479">
            <v>2.0099999999999998</v>
          </cell>
          <cell r="M1479">
            <v>0.53167999884333073</v>
          </cell>
          <cell r="N1479" t="str">
            <v>PL</v>
          </cell>
          <cell r="O1479">
            <v>0</v>
          </cell>
          <cell r="P1479"/>
          <cell r="Q1479"/>
          <cell r="R1479">
            <v>1323.6</v>
          </cell>
        </row>
        <row r="1480">
          <cell r="A1480">
            <v>1000224</v>
          </cell>
          <cell r="B1480" t="str">
            <v>Uponor Decibel kis elleállású lefolyóág-idom 110/110-88,5°</v>
          </cell>
          <cell r="C1480">
            <v>1997</v>
          </cell>
          <cell r="D1480" t="str">
            <v>db</v>
          </cell>
          <cell r="E1480" t="str">
            <v/>
          </cell>
          <cell r="F1480">
            <v>1</v>
          </cell>
          <cell r="G1480">
            <v>1</v>
          </cell>
          <cell r="H1480" t="str">
            <v>Decibel</v>
          </cell>
          <cell r="I1480" t="str">
            <v>Idom</v>
          </cell>
          <cell r="J1480" t="str">
            <v>Lefolyóág</v>
          </cell>
          <cell r="K1480" t="str">
            <v>Decibel</v>
          </cell>
          <cell r="L1480">
            <v>1.8</v>
          </cell>
          <cell r="M1480">
            <v>0.53671675159682231</v>
          </cell>
          <cell r="N1480" t="str">
            <v>PL</v>
          </cell>
          <cell r="O1480">
            <v>12.397155670150401</v>
          </cell>
          <cell r="P1480"/>
          <cell r="Q1480"/>
          <cell r="R1480">
            <v>1198.2</v>
          </cell>
        </row>
        <row r="1481">
          <cell r="A1481">
            <v>1000225</v>
          </cell>
          <cell r="B1481" t="str">
            <v xml:space="preserve">Uponor Decibel dupla ág 110/110-88,5° </v>
          </cell>
          <cell r="C1481">
            <v>4064</v>
          </cell>
          <cell r="D1481" t="str">
            <v>db</v>
          </cell>
          <cell r="E1481" t="str">
            <v/>
          </cell>
          <cell r="F1481">
            <v>1</v>
          </cell>
          <cell r="G1481">
            <v>1</v>
          </cell>
          <cell r="H1481" t="str">
            <v>Decibel</v>
          </cell>
          <cell r="I1481" t="str">
            <v>Idom</v>
          </cell>
          <cell r="J1481" t="str">
            <v>Lefolyóág</v>
          </cell>
          <cell r="K1481" t="str">
            <v>Decibel</v>
          </cell>
          <cell r="L1481">
            <v>3.96</v>
          </cell>
          <cell r="M1481">
            <v>0.49916618515390732</v>
          </cell>
          <cell r="N1481" t="str">
            <v>PL</v>
          </cell>
          <cell r="O1481">
            <v>52.038663190034399</v>
          </cell>
          <cell r="P1481"/>
          <cell r="Q1481"/>
          <cell r="R1481">
            <v>2438.4</v>
          </cell>
        </row>
        <row r="1482">
          <cell r="A1482">
            <v>1000226</v>
          </cell>
          <cell r="B1482" t="str">
            <v>Uponor Decibel áttoló karmantyú 50</v>
          </cell>
          <cell r="C1482">
            <v>558</v>
          </cell>
          <cell r="D1482" t="str">
            <v>db</v>
          </cell>
          <cell r="E1482" t="str">
            <v/>
          </cell>
          <cell r="F1482">
            <v>1</v>
          </cell>
          <cell r="G1482">
            <v>1</v>
          </cell>
          <cell r="H1482" t="str">
            <v>Decibel</v>
          </cell>
          <cell r="I1482" t="str">
            <v>Idom</v>
          </cell>
          <cell r="J1482" t="str">
            <v>Karmantyú</v>
          </cell>
          <cell r="K1482" t="str">
            <v>Decibel</v>
          </cell>
          <cell r="L1482">
            <v>0.48</v>
          </cell>
          <cell r="M1482">
            <v>0.5578606226708982</v>
          </cell>
          <cell r="N1482" t="str">
            <v>PL</v>
          </cell>
          <cell r="O1482">
            <v>262.44589617622705</v>
          </cell>
          <cell r="P1482"/>
          <cell r="Q1482"/>
          <cell r="R1482">
            <v>334.8</v>
          </cell>
        </row>
        <row r="1483">
          <cell r="A1483">
            <v>1000227</v>
          </cell>
          <cell r="B1483" t="str">
            <v>Uponor Decibel áttoló karmantyú 75</v>
          </cell>
          <cell r="C1483">
            <v>636</v>
          </cell>
          <cell r="D1483" t="str">
            <v>db</v>
          </cell>
          <cell r="E1483" t="str">
            <v/>
          </cell>
          <cell r="F1483">
            <v>1</v>
          </cell>
          <cell r="G1483">
            <v>1</v>
          </cell>
          <cell r="H1483" t="str">
            <v>Decibel</v>
          </cell>
          <cell r="I1483" t="str">
            <v>Idom</v>
          </cell>
          <cell r="J1483" t="str">
            <v>Karmantyú</v>
          </cell>
          <cell r="K1483" t="str">
            <v>Decibel</v>
          </cell>
          <cell r="L1483">
            <v>0.67</v>
          </cell>
          <cell r="M1483">
            <v>0.45853568000439571</v>
          </cell>
          <cell r="N1483" t="str">
            <v>PL</v>
          </cell>
          <cell r="O1483">
            <v>13.175565796773599</v>
          </cell>
          <cell r="P1483"/>
          <cell r="Q1483"/>
          <cell r="R1483">
            <v>381.59999999999997</v>
          </cell>
        </row>
        <row r="1484">
          <cell r="A1484">
            <v>1122299</v>
          </cell>
          <cell r="B1484" t="str">
            <v>Uponor Decibel áttoló karmantyú 110</v>
          </cell>
          <cell r="C1484">
            <v>909</v>
          </cell>
          <cell r="D1484" t="str">
            <v>db</v>
          </cell>
          <cell r="E1484" t="str">
            <v/>
          </cell>
          <cell r="F1484">
            <v>1</v>
          </cell>
          <cell r="G1484">
            <v>1</v>
          </cell>
          <cell r="H1484" t="str">
            <v>Decibel</v>
          </cell>
          <cell r="I1484" t="str">
            <v>Idom</v>
          </cell>
          <cell r="J1484" t="str">
            <v>Karmantyú</v>
          </cell>
          <cell r="K1484" t="str">
            <v>Decibel</v>
          </cell>
          <cell r="L1484">
            <v>1.19</v>
          </cell>
          <cell r="M1484">
            <v>0.32712369514560358</v>
          </cell>
          <cell r="N1484" t="str">
            <v>PL</v>
          </cell>
          <cell r="O1484">
            <v>0</v>
          </cell>
          <cell r="P1484"/>
          <cell r="Q1484"/>
          <cell r="R1484">
            <v>636.29999999999995</v>
          </cell>
        </row>
        <row r="1485">
          <cell r="A1485">
            <v>1087222</v>
          </cell>
          <cell r="B1485" t="str">
            <v>Uponor Decibel áttoló karmantyú 160</v>
          </cell>
          <cell r="C1485">
            <v>2217</v>
          </cell>
          <cell r="D1485" t="str">
            <v>db</v>
          </cell>
          <cell r="E1485" t="str">
            <v/>
          </cell>
          <cell r="F1485">
            <v>1</v>
          </cell>
          <cell r="G1485">
            <v>1</v>
          </cell>
          <cell r="H1485" t="str">
            <v>Decibel</v>
          </cell>
          <cell r="I1485" t="str">
            <v>Idom</v>
          </cell>
          <cell r="J1485" t="str">
            <v>Karmantyú</v>
          </cell>
          <cell r="K1485" t="str">
            <v>Decibel</v>
          </cell>
          <cell r="L1485">
            <v>2.0099999999999998</v>
          </cell>
          <cell r="M1485">
            <v>0.53400364341379691</v>
          </cell>
          <cell r="N1485" t="str">
            <v>PL</v>
          </cell>
          <cell r="O1485">
            <v>0</v>
          </cell>
          <cell r="P1485"/>
          <cell r="Q1485"/>
          <cell r="R1485">
            <v>1330.2</v>
          </cell>
        </row>
        <row r="1486">
          <cell r="A1486">
            <v>1000229</v>
          </cell>
          <cell r="B1486" t="str">
            <v>Uponor Decibel javító gallér 50</v>
          </cell>
          <cell r="C1486">
            <v>558</v>
          </cell>
          <cell r="D1486" t="str">
            <v>db</v>
          </cell>
          <cell r="E1486" t="str">
            <v/>
          </cell>
          <cell r="F1486">
            <v>1</v>
          </cell>
          <cell r="G1486">
            <v>1</v>
          </cell>
          <cell r="H1486" t="str">
            <v>Decibel</v>
          </cell>
          <cell r="I1486" t="str">
            <v>Idom</v>
          </cell>
          <cell r="J1486" t="str">
            <v>Karmantyú</v>
          </cell>
          <cell r="K1486" t="str">
            <v>Decibel</v>
          </cell>
          <cell r="L1486">
            <v>0.48</v>
          </cell>
          <cell r="M1486">
            <v>0.5578606226708982</v>
          </cell>
          <cell r="N1486" t="str">
            <v>PL</v>
          </cell>
          <cell r="O1486">
            <v>0</v>
          </cell>
          <cell r="P1486"/>
          <cell r="Q1486"/>
          <cell r="R1486">
            <v>334.8</v>
          </cell>
        </row>
        <row r="1487">
          <cell r="A1487">
            <v>1000230</v>
          </cell>
          <cell r="B1487" t="str">
            <v>Uponor Decibel javító gallér 75</v>
          </cell>
          <cell r="C1487">
            <v>672</v>
          </cell>
          <cell r="D1487" t="str">
            <v>db</v>
          </cell>
          <cell r="E1487" t="str">
            <v/>
          </cell>
          <cell r="F1487">
            <v>1</v>
          </cell>
          <cell r="G1487">
            <v>1</v>
          </cell>
          <cell r="H1487" t="str">
            <v>Decibel</v>
          </cell>
          <cell r="I1487" t="str">
            <v>Idom</v>
          </cell>
          <cell r="J1487" t="str">
            <v>Karmantyú</v>
          </cell>
          <cell r="K1487" t="str">
            <v>Decibel</v>
          </cell>
          <cell r="L1487">
            <v>0.66</v>
          </cell>
          <cell r="M1487">
            <v>0.49519131360750979</v>
          </cell>
          <cell r="N1487" t="str">
            <v>PL</v>
          </cell>
          <cell r="O1487">
            <v>0</v>
          </cell>
          <cell r="P1487"/>
          <cell r="Q1487"/>
          <cell r="R1487">
            <v>403.2</v>
          </cell>
        </row>
        <row r="1488">
          <cell r="A1488">
            <v>1122302</v>
          </cell>
          <cell r="B1488" t="str">
            <v>Uponor Decibel javító gallér 110</v>
          </cell>
          <cell r="C1488">
            <v>937</v>
          </cell>
          <cell r="D1488" t="str">
            <v>db</v>
          </cell>
          <cell r="E1488" t="str">
            <v/>
          </cell>
          <cell r="F1488">
            <v>1</v>
          </cell>
          <cell r="G1488">
            <v>1</v>
          </cell>
          <cell r="H1488" t="str">
            <v>Decibel</v>
          </cell>
          <cell r="I1488" t="str">
            <v>Idom</v>
          </cell>
          <cell r="J1488" t="str">
            <v>Karmantyú</v>
          </cell>
          <cell r="K1488" t="str">
            <v>Decibel</v>
          </cell>
          <cell r="L1488">
            <v>1.17</v>
          </cell>
          <cell r="M1488">
            <v>0.35820189905043265</v>
          </cell>
          <cell r="N1488" t="str">
            <v>PL</v>
          </cell>
          <cell r="O1488">
            <v>0</v>
          </cell>
          <cell r="P1488"/>
          <cell r="Q1488"/>
          <cell r="R1488">
            <v>655.9</v>
          </cell>
        </row>
        <row r="1489">
          <cell r="A1489">
            <v>1087223</v>
          </cell>
          <cell r="B1489" t="str">
            <v>Uponor Decibel javító gallér 160</v>
          </cell>
          <cell r="C1489">
            <v>2146</v>
          </cell>
          <cell r="D1489" t="str">
            <v>db</v>
          </cell>
          <cell r="E1489" t="str">
            <v/>
          </cell>
          <cell r="F1489">
            <v>1</v>
          </cell>
          <cell r="G1489">
            <v>1</v>
          </cell>
          <cell r="H1489" t="str">
            <v>Decibel</v>
          </cell>
          <cell r="I1489" t="str">
            <v>Idom</v>
          </cell>
          <cell r="J1489" t="str">
            <v>Karmantyú</v>
          </cell>
          <cell r="K1489" t="str">
            <v>Decibel</v>
          </cell>
          <cell r="L1489">
            <v>2.04</v>
          </cell>
          <cell r="M1489">
            <v>0.51140096303077121</v>
          </cell>
          <cell r="N1489" t="str">
            <v>PL</v>
          </cell>
          <cell r="O1489">
            <v>0</v>
          </cell>
          <cell r="P1489"/>
          <cell r="Q1489"/>
          <cell r="R1489">
            <v>1287.5999999999999</v>
          </cell>
        </row>
        <row r="1490">
          <cell r="A1490">
            <v>1000232</v>
          </cell>
          <cell r="B1490" t="str">
            <v>Uponor Decibel szűkítő 75/50</v>
          </cell>
          <cell r="C1490">
            <v>539</v>
          </cell>
          <cell r="D1490" t="str">
            <v>db</v>
          </cell>
          <cell r="E1490" t="str">
            <v/>
          </cell>
          <cell r="F1490">
            <v>1</v>
          </cell>
          <cell r="G1490">
            <v>1</v>
          </cell>
          <cell r="H1490" t="str">
            <v>Decibel</v>
          </cell>
          <cell r="I1490" t="str">
            <v>Idom</v>
          </cell>
          <cell r="J1490" t="str">
            <v>Szűkítő</v>
          </cell>
          <cell r="K1490" t="str">
            <v>Decibel</v>
          </cell>
          <cell r="L1490">
            <v>0.51</v>
          </cell>
          <cell r="M1490">
            <v>0.51366719233025737</v>
          </cell>
          <cell r="N1490" t="str">
            <v>PL</v>
          </cell>
          <cell r="O1490">
            <v>46.56478293456</v>
          </cell>
          <cell r="P1490"/>
          <cell r="Q1490"/>
          <cell r="R1490">
            <v>323.39999999999998</v>
          </cell>
        </row>
        <row r="1491">
          <cell r="A1491">
            <v>1000233</v>
          </cell>
          <cell r="B1491" t="str">
            <v>Uponor Decibel szűkítő 110/50</v>
          </cell>
          <cell r="C1491">
            <v>869</v>
          </cell>
          <cell r="D1491" t="str">
            <v>db</v>
          </cell>
          <cell r="E1491" t="str">
            <v/>
          </cell>
          <cell r="F1491">
            <v>1</v>
          </cell>
          <cell r="G1491">
            <v>1</v>
          </cell>
          <cell r="H1491" t="str">
            <v>Decibel</v>
          </cell>
          <cell r="I1491" t="str">
            <v>Idom</v>
          </cell>
          <cell r="J1491" t="str">
            <v>Szűkítő</v>
          </cell>
          <cell r="K1491" t="str">
            <v>Decibel</v>
          </cell>
          <cell r="L1491">
            <v>0.84</v>
          </cell>
          <cell r="M1491">
            <v>0.50316559037759734</v>
          </cell>
          <cell r="N1491" t="str">
            <v>PL</v>
          </cell>
          <cell r="O1491">
            <v>156.40284146321298</v>
          </cell>
          <cell r="P1491"/>
          <cell r="Q1491"/>
          <cell r="R1491">
            <v>521.4</v>
          </cell>
        </row>
        <row r="1492">
          <cell r="A1492">
            <v>1000234</v>
          </cell>
          <cell r="B1492" t="str">
            <v>Uponor Decibel szűkítő 110/75</v>
          </cell>
          <cell r="C1492">
            <v>889</v>
          </cell>
          <cell r="D1492" t="str">
            <v>db</v>
          </cell>
          <cell r="E1492" t="str">
            <v/>
          </cell>
          <cell r="F1492">
            <v>1</v>
          </cell>
          <cell r="G1492">
            <v>1</v>
          </cell>
          <cell r="H1492" t="str">
            <v>Decibel</v>
          </cell>
          <cell r="I1492" t="str">
            <v>Idom</v>
          </cell>
          <cell r="J1492" t="str">
            <v>Szűkítő</v>
          </cell>
          <cell r="K1492" t="str">
            <v>Decibel</v>
          </cell>
          <cell r="L1492">
            <v>0.98</v>
          </cell>
          <cell r="M1492">
            <v>0.43340012865896593</v>
          </cell>
          <cell r="N1492" t="str">
            <v>PL</v>
          </cell>
          <cell r="O1492">
            <v>101.740428040956</v>
          </cell>
          <cell r="P1492"/>
          <cell r="Q1492"/>
          <cell r="R1492">
            <v>533.4</v>
          </cell>
        </row>
        <row r="1493">
          <cell r="A1493">
            <v>1087224</v>
          </cell>
          <cell r="B1493" t="str">
            <v>Uponor Decibel szűkítő 160/110</v>
          </cell>
          <cell r="C1493">
            <v>2375</v>
          </cell>
          <cell r="D1493" t="str">
            <v>db</v>
          </cell>
          <cell r="E1493" t="str">
            <v/>
          </cell>
          <cell r="F1493">
            <v>1</v>
          </cell>
          <cell r="G1493">
            <v>1</v>
          </cell>
          <cell r="H1493" t="str">
            <v>Decibel</v>
          </cell>
          <cell r="I1493" t="str">
            <v>Idom</v>
          </cell>
          <cell r="J1493" t="str">
            <v>Szűkítő</v>
          </cell>
          <cell r="K1493" t="str">
            <v>Decibel</v>
          </cell>
          <cell r="L1493">
            <v>2.16</v>
          </cell>
          <cell r="M1493">
            <v>0.53254232569542115</v>
          </cell>
          <cell r="N1493" t="str">
            <v>PL</v>
          </cell>
          <cell r="O1493">
            <v>0</v>
          </cell>
          <cell r="P1493"/>
          <cell r="Q1493"/>
          <cell r="R1493">
            <v>1425</v>
          </cell>
        </row>
        <row r="1494">
          <cell r="A1494">
            <v>1000235</v>
          </cell>
          <cell r="B1494" t="str">
            <v>Uponor Decibel tisztító idom 75</v>
          </cell>
          <cell r="C1494">
            <v>2202</v>
          </cell>
          <cell r="D1494" t="str">
            <v>db</v>
          </cell>
          <cell r="E1494" t="str">
            <v/>
          </cell>
          <cell r="F1494">
            <v>1</v>
          </cell>
          <cell r="G1494">
            <v>1</v>
          </cell>
          <cell r="H1494" t="str">
            <v>Decibel</v>
          </cell>
          <cell r="I1494" t="str">
            <v>Idom</v>
          </cell>
          <cell r="J1494" t="str">
            <v>Tisztító</v>
          </cell>
          <cell r="K1494" t="str">
            <v>Decibel</v>
          </cell>
          <cell r="L1494">
            <v>1.74</v>
          </cell>
          <cell r="M1494">
            <v>0.59385221367282437</v>
          </cell>
          <cell r="N1494" t="str">
            <v>PL</v>
          </cell>
          <cell r="O1494">
            <v>2.1837734790960002</v>
          </cell>
          <cell r="P1494"/>
          <cell r="Q1494"/>
          <cell r="R1494">
            <v>1321.2</v>
          </cell>
        </row>
        <row r="1495">
          <cell r="A1495">
            <v>1118177</v>
          </cell>
          <cell r="B1495" t="str">
            <v>Uponor Decibel tisztító idom 110</v>
          </cell>
          <cell r="C1495">
            <v>3499</v>
          </cell>
          <cell r="D1495" t="str">
            <v>db</v>
          </cell>
          <cell r="E1495" t="str">
            <v/>
          </cell>
          <cell r="F1495">
            <v>1</v>
          </cell>
          <cell r="G1495">
            <v>1</v>
          </cell>
          <cell r="H1495" t="str">
            <v>Decibel</v>
          </cell>
          <cell r="I1495" t="str">
            <v>Idom</v>
          </cell>
          <cell r="J1495" t="str">
            <v>Tisztító</v>
          </cell>
          <cell r="K1495" t="str">
            <v>Decibel</v>
          </cell>
          <cell r="L1495">
            <v>3.85</v>
          </cell>
          <cell r="M1495">
            <v>0.43445268629363776</v>
          </cell>
          <cell r="N1495" t="str">
            <v>PL</v>
          </cell>
          <cell r="O1495">
            <v>59.760263264000002</v>
          </cell>
          <cell r="P1495"/>
          <cell r="Q1495"/>
          <cell r="R1495">
            <v>2099.4</v>
          </cell>
        </row>
        <row r="1496">
          <cell r="A1496">
            <v>1087225</v>
          </cell>
          <cell r="B1496" t="str">
            <v>Uponor Decibel tisztító idom 160</v>
          </cell>
          <cell r="C1496">
            <v>6333</v>
          </cell>
          <cell r="D1496" t="str">
            <v>db</v>
          </cell>
          <cell r="E1496" t="str">
            <v/>
          </cell>
          <cell r="F1496">
            <v>1</v>
          </cell>
          <cell r="G1496">
            <v>1</v>
          </cell>
          <cell r="H1496" t="str">
            <v>Decibel</v>
          </cell>
          <cell r="I1496" t="str">
            <v>Idom</v>
          </cell>
          <cell r="J1496" t="str">
            <v>Tisztító</v>
          </cell>
          <cell r="K1496" t="str">
            <v>Decibel</v>
          </cell>
          <cell r="L1496">
            <v>5.0999999999999996</v>
          </cell>
          <cell r="M1496">
            <v>0.586083399125231</v>
          </cell>
          <cell r="N1496" t="str">
            <v>PL</v>
          </cell>
          <cell r="O1496">
            <v>51.2587740363048</v>
          </cell>
          <cell r="P1496"/>
          <cell r="Q1496"/>
          <cell r="R1496">
            <v>3799.7999999999997</v>
          </cell>
        </row>
        <row r="1497">
          <cell r="A1497">
            <v>1000237</v>
          </cell>
          <cell r="B1497" t="str">
            <v>Uponor Decibel hosszú tok 110</v>
          </cell>
          <cell r="C1497">
            <v>1868</v>
          </cell>
          <cell r="D1497" t="str">
            <v>db</v>
          </cell>
          <cell r="E1497" t="str">
            <v/>
          </cell>
          <cell r="F1497">
            <v>1</v>
          </cell>
          <cell r="G1497">
            <v>1</v>
          </cell>
          <cell r="H1497" t="str">
            <v>Decibel</v>
          </cell>
          <cell r="I1497" t="str">
            <v>Idom</v>
          </cell>
          <cell r="J1497"/>
          <cell r="K1497" t="str">
            <v>Decibel</v>
          </cell>
          <cell r="L1497">
            <v>1.71</v>
          </cell>
          <cell r="M1497">
            <v>0.5294872512269333</v>
          </cell>
          <cell r="N1497" t="str">
            <v>PL</v>
          </cell>
          <cell r="O1497">
            <v>88.869468306299993</v>
          </cell>
          <cell r="P1497"/>
          <cell r="Q1497"/>
          <cell r="R1497">
            <v>1120.8</v>
          </cell>
        </row>
        <row r="1498">
          <cell r="A1498">
            <v>1134571</v>
          </cell>
          <cell r="B1498" t="str">
            <v>Uponor HypAir légbeszívó szelep 70-110 mm</v>
          </cell>
          <cell r="C1498">
            <v>4804</v>
          </cell>
          <cell r="D1498" t="str">
            <v>db</v>
          </cell>
          <cell r="E1498"/>
          <cell r="F1498">
            <v>1</v>
          </cell>
          <cell r="G1498">
            <v>1</v>
          </cell>
          <cell r="H1498" t="str">
            <v>Decibel</v>
          </cell>
          <cell r="I1498" t="str">
            <v>Idom</v>
          </cell>
          <cell r="J1498"/>
          <cell r="K1498" t="str">
            <v>Decibel</v>
          </cell>
          <cell r="L1498">
            <v>4.9400000000000004</v>
          </cell>
          <cell r="M1498">
            <v>0.47146213381417568</v>
          </cell>
          <cell r="N1498" t="str">
            <v>PL</v>
          </cell>
          <cell r="O1498">
            <v>0</v>
          </cell>
          <cell r="P1498" t="str">
            <v>9-2705-110-00-01-03</v>
          </cell>
          <cell r="Q1498"/>
          <cell r="R1498">
            <v>2882.4</v>
          </cell>
        </row>
        <row r="1499">
          <cell r="A1499">
            <v>1134572</v>
          </cell>
          <cell r="B1499" t="str">
            <v>Uponor HypAir légbeszívó szelep 32-63 mm</v>
          </cell>
          <cell r="C1499">
            <v>1863</v>
          </cell>
          <cell r="D1499" t="str">
            <v>db</v>
          </cell>
          <cell r="E1499"/>
          <cell r="F1499">
            <v>1</v>
          </cell>
          <cell r="G1499">
            <v>1</v>
          </cell>
          <cell r="H1499" t="str">
            <v>Decibel</v>
          </cell>
          <cell r="I1499" t="str">
            <v>Idom</v>
          </cell>
          <cell r="J1499"/>
          <cell r="K1499" t="str">
            <v>Decibel</v>
          </cell>
          <cell r="L1499">
            <v>2.2000000000000002</v>
          </cell>
          <cell r="M1499">
            <v>0.39303732822373694</v>
          </cell>
          <cell r="N1499" t="str">
            <v>PL</v>
          </cell>
          <cell r="O1499">
            <v>0</v>
          </cell>
          <cell r="P1499" t="str">
            <v>9-2705-050-32-01-03</v>
          </cell>
          <cell r="Q1499"/>
          <cell r="R1499">
            <v>1304.0999999999999</v>
          </cell>
        </row>
        <row r="1500">
          <cell r="A1500">
            <v>1088656</v>
          </cell>
          <cell r="B1500" t="str">
            <v>Uponor Comfort E elektromos padlófűtő szőnyeg 1m2 160W/m2</v>
          </cell>
          <cell r="C1500">
            <v>20638</v>
          </cell>
          <cell r="D1500" t="str">
            <v>db</v>
          </cell>
          <cell r="E1500" t="str">
            <v/>
          </cell>
          <cell r="F1500">
            <v>1</v>
          </cell>
          <cell r="G1500">
            <v>1</v>
          </cell>
          <cell r="H1500" t="str">
            <v>Elektromos fűtés</v>
          </cell>
          <cell r="I1500" t="str">
            <v>Szőnyeg</v>
          </cell>
          <cell r="J1500" t="str">
            <v>Fűtőkábel</v>
          </cell>
          <cell r="K1500" t="str">
            <v>E-Comfort</v>
          </cell>
          <cell r="L1500">
            <v>20.49</v>
          </cell>
          <cell r="M1500">
            <v>0.48969889690315394</v>
          </cell>
          <cell r="N1500" t="str">
            <v>PL</v>
          </cell>
          <cell r="O1500">
            <v>376.5452544881208</v>
          </cell>
          <cell r="P1500"/>
          <cell r="Q1500"/>
          <cell r="R1500">
            <v>20638</v>
          </cell>
        </row>
        <row r="1501">
          <cell r="A1501">
            <v>1088657</v>
          </cell>
          <cell r="B1501" t="str">
            <v>Uponor Comfort E elektromos padlófűtő szőnyeg 1,5m2 160W/m2</v>
          </cell>
          <cell r="C1501">
            <v>26242</v>
          </cell>
          <cell r="D1501" t="str">
            <v>db</v>
          </cell>
          <cell r="E1501" t="str">
            <v/>
          </cell>
          <cell r="F1501">
            <v>1</v>
          </cell>
          <cell r="G1501">
            <v>1</v>
          </cell>
          <cell r="H1501" t="str">
            <v>Elektromos fűtés</v>
          </cell>
          <cell r="I1501" t="str">
            <v>Szőnyeg</v>
          </cell>
          <cell r="J1501" t="str">
            <v>Fűtőkábel</v>
          </cell>
          <cell r="K1501" t="str">
            <v>E-Comfort</v>
          </cell>
          <cell r="L1501">
            <v>26.06</v>
          </cell>
          <cell r="M1501">
            <v>0.48957770363002784</v>
          </cell>
          <cell r="N1501" t="str">
            <v>PL</v>
          </cell>
          <cell r="O1501">
            <v>463.2514070089228</v>
          </cell>
          <cell r="P1501"/>
          <cell r="Q1501"/>
          <cell r="R1501">
            <v>26242</v>
          </cell>
        </row>
        <row r="1502">
          <cell r="A1502">
            <v>1088658</v>
          </cell>
          <cell r="B1502" t="str">
            <v>Uponor Comfort E elektromos padlófűtő szőnyeg 2m2 160W/m2</v>
          </cell>
          <cell r="C1502">
            <v>30986</v>
          </cell>
          <cell r="D1502" t="str">
            <v>db</v>
          </cell>
          <cell r="E1502" t="str">
            <v/>
          </cell>
          <cell r="F1502">
            <v>1</v>
          </cell>
          <cell r="G1502">
            <v>1</v>
          </cell>
          <cell r="H1502" t="str">
            <v>Elektromos fűtés</v>
          </cell>
          <cell r="I1502" t="str">
            <v>Szőnyeg</v>
          </cell>
          <cell r="J1502" t="str">
            <v>Fűtőkábel</v>
          </cell>
          <cell r="K1502" t="str">
            <v>E-Comfort</v>
          </cell>
          <cell r="L1502">
            <v>32.1</v>
          </cell>
          <cell r="M1502">
            <v>0.4675342561396405</v>
          </cell>
          <cell r="N1502" t="str">
            <v>PL</v>
          </cell>
          <cell r="O1502">
            <v>593.09845503080612</v>
          </cell>
          <cell r="P1502"/>
          <cell r="Q1502"/>
          <cell r="R1502">
            <v>30986</v>
          </cell>
        </row>
        <row r="1503">
          <cell r="A1503">
            <v>1088659</v>
          </cell>
          <cell r="B1503" t="str">
            <v>Uponor Comfort E elektromos padlófűtő szőnyeg 2,5m2 160W/m2</v>
          </cell>
          <cell r="C1503">
            <v>37928</v>
          </cell>
          <cell r="D1503" t="str">
            <v>db</v>
          </cell>
          <cell r="E1503" t="str">
            <v/>
          </cell>
          <cell r="F1503">
            <v>1</v>
          </cell>
          <cell r="G1503">
            <v>1</v>
          </cell>
          <cell r="H1503" t="str">
            <v>Elektromos fűtés</v>
          </cell>
          <cell r="I1503" t="str">
            <v>Szőnyeg</v>
          </cell>
          <cell r="J1503" t="str">
            <v>Fűtőkábel</v>
          </cell>
          <cell r="K1503" t="str">
            <v>E-Comfort</v>
          </cell>
          <cell r="L1503">
            <v>37.67</v>
          </cell>
          <cell r="M1503">
            <v>0.48950929986065184</v>
          </cell>
          <cell r="N1503" t="str">
            <v>PL</v>
          </cell>
          <cell r="O1503">
            <v>127.66706187943839</v>
          </cell>
          <cell r="P1503"/>
          <cell r="Q1503"/>
          <cell r="R1503">
            <v>37928</v>
          </cell>
        </row>
        <row r="1504">
          <cell r="A1504">
            <v>1088660</v>
          </cell>
          <cell r="B1504" t="str">
            <v>Uponor Comfort E elektromos padlófűtő szőnyeg 3m2 160W/m2</v>
          </cell>
          <cell r="C1504">
            <v>42113</v>
          </cell>
          <cell r="D1504" t="str">
            <v>db</v>
          </cell>
          <cell r="E1504" t="str">
            <v/>
          </cell>
          <cell r="F1504">
            <v>1</v>
          </cell>
          <cell r="G1504">
            <v>1</v>
          </cell>
          <cell r="H1504" t="str">
            <v>Elektromos fűtés</v>
          </cell>
          <cell r="I1504" t="str">
            <v>Szőnyeg</v>
          </cell>
          <cell r="J1504" t="str">
            <v>Fűtőkábel</v>
          </cell>
          <cell r="K1504" t="str">
            <v>E-Comfort</v>
          </cell>
          <cell r="L1504">
            <v>43.59</v>
          </cell>
          <cell r="M1504">
            <v>0.46798626386949216</v>
          </cell>
          <cell r="N1504" t="str">
            <v>PL</v>
          </cell>
          <cell r="O1504">
            <v>526.52970889603216</v>
          </cell>
          <cell r="P1504"/>
          <cell r="Q1504"/>
          <cell r="R1504">
            <v>42113</v>
          </cell>
        </row>
        <row r="1505">
          <cell r="A1505">
            <v>1088661</v>
          </cell>
          <cell r="B1505" t="str">
            <v>Uponor Comfort E elektromos padlófűtő szőnyeg 4m2 160W/m2</v>
          </cell>
          <cell r="C1505">
            <v>53734</v>
          </cell>
          <cell r="D1505" t="str">
            <v>db</v>
          </cell>
          <cell r="E1505" t="str">
            <v/>
          </cell>
          <cell r="F1505">
            <v>1</v>
          </cell>
          <cell r="G1505">
            <v>1</v>
          </cell>
          <cell r="H1505" t="str">
            <v>Elektromos fűtés</v>
          </cell>
          <cell r="I1505" t="str">
            <v>Szőnyeg</v>
          </cell>
          <cell r="J1505" t="str">
            <v>Fűtőkábel</v>
          </cell>
          <cell r="K1505" t="str">
            <v>E-Comfort</v>
          </cell>
          <cell r="L1505">
            <v>55.67</v>
          </cell>
          <cell r="M1505">
            <v>0.4674943658485009</v>
          </cell>
          <cell r="N1505" t="str">
            <v>PL</v>
          </cell>
          <cell r="O1505">
            <v>846.86534429399535</v>
          </cell>
          <cell r="P1505"/>
          <cell r="Q1505"/>
          <cell r="R1505">
            <v>53734</v>
          </cell>
        </row>
        <row r="1506">
          <cell r="A1506">
            <v>1088662</v>
          </cell>
          <cell r="B1506" t="str">
            <v>Uponor Comfort E elektromos padlófűtő szőnyeg 5m2 160W/m2</v>
          </cell>
          <cell r="C1506">
            <v>64822</v>
          </cell>
          <cell r="D1506" t="str">
            <v>db</v>
          </cell>
          <cell r="E1506" t="str">
            <v/>
          </cell>
          <cell r="F1506">
            <v>1</v>
          </cell>
          <cell r="G1506">
            <v>1</v>
          </cell>
          <cell r="H1506" t="str">
            <v>Elektromos fűtés</v>
          </cell>
          <cell r="I1506" t="str">
            <v>Szőnyeg</v>
          </cell>
          <cell r="J1506" t="str">
            <v>Fűtőkábel</v>
          </cell>
          <cell r="K1506" t="str">
            <v>E-Comfort</v>
          </cell>
          <cell r="L1506">
            <v>67.16</v>
          </cell>
          <cell r="M1506">
            <v>0.46747448897128085</v>
          </cell>
          <cell r="N1506" t="str">
            <v>PL</v>
          </cell>
          <cell r="O1506">
            <v>634.38374880500203</v>
          </cell>
          <cell r="P1506"/>
          <cell r="Q1506"/>
          <cell r="R1506">
            <v>64822</v>
          </cell>
        </row>
        <row r="1507">
          <cell r="A1507">
            <v>1088663</v>
          </cell>
          <cell r="B1507" t="str">
            <v>Uponor Comfort E elektromos padlófűtő szőnyeg 6m2 160W/m2</v>
          </cell>
          <cell r="C1507">
            <v>75908</v>
          </cell>
          <cell r="D1507" t="str">
            <v>db</v>
          </cell>
          <cell r="E1507" t="str">
            <v/>
          </cell>
          <cell r="F1507">
            <v>1</v>
          </cell>
          <cell r="G1507">
            <v>1</v>
          </cell>
          <cell r="H1507" t="str">
            <v>Elektromos fűtés</v>
          </cell>
          <cell r="I1507" t="str">
            <v>Szőnyeg</v>
          </cell>
          <cell r="J1507" t="str">
            <v>Fűtőkábel</v>
          </cell>
          <cell r="K1507" t="str">
            <v>E-Comfort</v>
          </cell>
          <cell r="L1507">
            <v>78.650000000000006</v>
          </cell>
          <cell r="M1507">
            <v>0.46744638764938318</v>
          </cell>
          <cell r="N1507" t="str">
            <v>PL</v>
          </cell>
          <cell r="O1507">
            <v>435.356718895744</v>
          </cell>
          <cell r="P1507"/>
          <cell r="Q1507"/>
          <cell r="R1507">
            <v>75908</v>
          </cell>
        </row>
        <row r="1508">
          <cell r="A1508">
            <v>1088664</v>
          </cell>
          <cell r="B1508" t="str">
            <v>Uponor Comfort E elektromos padlófűtő szőnyeg 7m2 160W/m2</v>
          </cell>
          <cell r="C1508">
            <v>92936</v>
          </cell>
          <cell r="D1508" t="str">
            <v>db</v>
          </cell>
          <cell r="E1508" t="str">
            <v/>
          </cell>
          <cell r="F1508">
            <v>1</v>
          </cell>
          <cell r="G1508">
            <v>1</v>
          </cell>
          <cell r="H1508" t="str">
            <v>Elektromos fűtés</v>
          </cell>
          <cell r="I1508" t="str">
            <v>Szőnyeg</v>
          </cell>
          <cell r="J1508" t="str">
            <v>Fűtőkábel</v>
          </cell>
          <cell r="K1508" t="str">
            <v>E-Comfort</v>
          </cell>
          <cell r="L1508">
            <v>92.27</v>
          </cell>
          <cell r="M1508">
            <v>0.48969631894630072</v>
          </cell>
          <cell r="N1508" t="str">
            <v>PL</v>
          </cell>
          <cell r="O1508">
            <v>599.38654161407999</v>
          </cell>
          <cell r="P1508"/>
          <cell r="Q1508"/>
          <cell r="R1508">
            <v>92936</v>
          </cell>
        </row>
        <row r="1509">
          <cell r="A1509">
            <v>1088665</v>
          </cell>
          <cell r="B1509" t="str">
            <v>Uponor Comfort E elektromos padlófűtő szőnyeg 8m2 160W/m2</v>
          </cell>
          <cell r="C1509">
            <v>104496</v>
          </cell>
          <cell r="D1509" t="str">
            <v>db</v>
          </cell>
          <cell r="E1509" t="str">
            <v/>
          </cell>
          <cell r="F1509">
            <v>1</v>
          </cell>
          <cell r="G1509">
            <v>1</v>
          </cell>
          <cell r="H1509" t="str">
            <v>Elektromos fűtés</v>
          </cell>
          <cell r="I1509" t="str">
            <v>Szőnyeg</v>
          </cell>
          <cell r="J1509" t="str">
            <v>Fűtőkábel</v>
          </cell>
          <cell r="K1509" t="str">
            <v>E-Comfort</v>
          </cell>
          <cell r="L1509">
            <v>103.76</v>
          </cell>
          <cell r="M1509">
            <v>0.48963315502207172</v>
          </cell>
          <cell r="N1509" t="str">
            <v>PL</v>
          </cell>
          <cell r="O1509">
            <v>181.57359327793</v>
          </cell>
          <cell r="P1509"/>
          <cell r="Q1509"/>
          <cell r="R1509">
            <v>104496</v>
          </cell>
        </row>
        <row r="1510">
          <cell r="A1510">
            <v>1088666</v>
          </cell>
          <cell r="B1510" t="str">
            <v>Uponor Comfort E elektromos padlófűtő szőnyeg 10m2 160W/m2</v>
          </cell>
          <cell r="C1510">
            <v>127644</v>
          </cell>
          <cell r="D1510" t="str">
            <v>db</v>
          </cell>
          <cell r="E1510" t="str">
            <v/>
          </cell>
          <cell r="F1510">
            <v>1</v>
          </cell>
          <cell r="G1510">
            <v>1</v>
          </cell>
          <cell r="H1510" t="str">
            <v>Elektromos fűtés</v>
          </cell>
          <cell r="I1510" t="str">
            <v>Szőnyeg</v>
          </cell>
          <cell r="J1510" t="str">
            <v>Fűtőkábel</v>
          </cell>
          <cell r="K1510" t="str">
            <v>E-Comfort</v>
          </cell>
          <cell r="L1510">
            <v>126.74</v>
          </cell>
          <cell r="M1510">
            <v>0.48965313141528344</v>
          </cell>
          <cell r="N1510" t="str">
            <v>PL</v>
          </cell>
          <cell r="O1510">
            <v>2549.4019045369532</v>
          </cell>
          <cell r="P1510"/>
          <cell r="Q1510"/>
          <cell r="R1510">
            <v>127644</v>
          </cell>
        </row>
        <row r="1511">
          <cell r="A1511">
            <v>1088667</v>
          </cell>
          <cell r="B1511" t="str">
            <v>Uponor Comfort E elektromos padlófűtő szőnyeg 12m2 160W/m2</v>
          </cell>
          <cell r="C1511">
            <v>150786</v>
          </cell>
          <cell r="D1511" t="str">
            <v>db</v>
          </cell>
          <cell r="E1511" t="str">
            <v/>
          </cell>
          <cell r="F1511">
            <v>1</v>
          </cell>
          <cell r="G1511">
            <v>1</v>
          </cell>
          <cell r="H1511" t="str">
            <v>Elektromos fűtés</v>
          </cell>
          <cell r="I1511" t="str">
            <v>Szőnyeg</v>
          </cell>
          <cell r="J1511" t="str">
            <v>Fűtőkábel</v>
          </cell>
          <cell r="K1511" t="str">
            <v>E-Comfort</v>
          </cell>
          <cell r="L1511">
            <v>149.72</v>
          </cell>
          <cell r="M1511">
            <v>0.48964666776463661</v>
          </cell>
          <cell r="N1511" t="str">
            <v>PL</v>
          </cell>
          <cell r="O1511">
            <v>2469.0165505763121</v>
          </cell>
          <cell r="P1511"/>
          <cell r="Q1511"/>
          <cell r="R1511">
            <v>150786</v>
          </cell>
        </row>
        <row r="1512">
          <cell r="A1512">
            <v>1088707</v>
          </cell>
          <cell r="B1512" t="str">
            <v>Uponor Comfort E XPS szigetelés 5mm - 5m2</v>
          </cell>
          <cell r="C1512">
            <v>1570</v>
          </cell>
          <cell r="D1512" t="str">
            <v>m2</v>
          </cell>
          <cell r="E1512" t="str">
            <v/>
          </cell>
          <cell r="F1512">
            <v>5</v>
          </cell>
          <cell r="G1512">
            <v>5</v>
          </cell>
          <cell r="H1512" t="str">
            <v>Elektromos fűtés</v>
          </cell>
          <cell r="I1512" t="str">
            <v>Szigetelés</v>
          </cell>
          <cell r="J1512" t="str">
            <v>Alumíniumos</v>
          </cell>
          <cell r="K1512" t="str">
            <v>E-Comfort</v>
          </cell>
          <cell r="L1512">
            <v>1.44</v>
          </cell>
          <cell r="M1512">
            <v>0.52857240914081749</v>
          </cell>
          <cell r="N1512" t="str">
            <v>MTO</v>
          </cell>
          <cell r="O1512">
            <v>79.366222996399998</v>
          </cell>
          <cell r="P1512"/>
          <cell r="Q1512"/>
          <cell r="R1512">
            <v>1570</v>
          </cell>
        </row>
        <row r="1513">
          <cell r="A1513">
            <v>1088705</v>
          </cell>
          <cell r="B1513" t="str">
            <v>Uponor Comfort E 230V-os analóg szobatermosztát T-85</v>
          </cell>
          <cell r="C1513">
            <v>22151</v>
          </cell>
          <cell r="D1513" t="str">
            <v>db</v>
          </cell>
          <cell r="E1513" t="str">
            <v/>
          </cell>
          <cell r="F1513">
            <v>1</v>
          </cell>
          <cell r="G1513">
            <v>1</v>
          </cell>
          <cell r="H1513" t="str">
            <v>Elektromos fűtés</v>
          </cell>
          <cell r="I1513" t="str">
            <v>Szabályzás</v>
          </cell>
          <cell r="J1513" t="str">
            <v>Termosztát</v>
          </cell>
          <cell r="K1513" t="str">
            <v>E-Comfort</v>
          </cell>
          <cell r="L1513">
            <v>21.8</v>
          </cell>
          <cell r="M1513">
            <v>0.49415750214605381</v>
          </cell>
          <cell r="N1513" t="str">
            <v>MTO</v>
          </cell>
          <cell r="O1513">
            <v>0</v>
          </cell>
          <cell r="P1513"/>
          <cell r="Q1513"/>
          <cell r="R1513">
            <v>22151</v>
          </cell>
        </row>
        <row r="1514">
          <cell r="A1514">
            <v>1088819</v>
          </cell>
          <cell r="B1514" t="str">
            <v>Uponor Comfort E 230V-os digitális szobatermosztát T-86</v>
          </cell>
          <cell r="C1514">
            <v>41819</v>
          </cell>
          <cell r="D1514" t="str">
            <v>db</v>
          </cell>
          <cell r="E1514" t="str">
            <v/>
          </cell>
          <cell r="F1514">
            <v>1</v>
          </cell>
          <cell r="G1514">
            <v>1</v>
          </cell>
          <cell r="H1514" t="str">
            <v>Elektromos fűtés</v>
          </cell>
          <cell r="I1514" t="str">
            <v>Szabályzás</v>
          </cell>
          <cell r="J1514" t="str">
            <v>Termosztát</v>
          </cell>
          <cell r="K1514" t="str">
            <v>E-Comfort</v>
          </cell>
          <cell r="L1514">
            <v>53.34</v>
          </cell>
          <cell r="M1514">
            <v>0.34441120125831293</v>
          </cell>
          <cell r="N1514" t="str">
            <v>PL</v>
          </cell>
          <cell r="O1514">
            <v>2013.0946427161434</v>
          </cell>
          <cell r="P1514"/>
          <cell r="Q1514"/>
          <cell r="R1514">
            <v>41819</v>
          </cell>
        </row>
        <row r="1515">
          <cell r="A1515">
            <v>1088706</v>
          </cell>
          <cell r="B1515" t="str">
            <v>Uponor Comfort E 230V-os digitális szobatermosztát T-87</v>
          </cell>
          <cell r="C1515">
            <v>43593</v>
          </cell>
          <cell r="D1515" t="str">
            <v>db</v>
          </cell>
          <cell r="E1515" t="str">
            <v/>
          </cell>
          <cell r="F1515">
            <v>1</v>
          </cell>
          <cell r="G1515">
            <v>1</v>
          </cell>
          <cell r="H1515" t="str">
            <v>Elektromos fűtés</v>
          </cell>
          <cell r="I1515" t="str">
            <v>Szabályzás</v>
          </cell>
          <cell r="J1515" t="str">
            <v>Termosztát</v>
          </cell>
          <cell r="K1515" t="str">
            <v>E-Comfort</v>
          </cell>
          <cell r="L1515">
            <v>40.6</v>
          </cell>
          <cell r="M1515">
            <v>0.52130219848392445</v>
          </cell>
          <cell r="N1515" t="str">
            <v>MTO</v>
          </cell>
          <cell r="O1515">
            <v>944.75488338145124</v>
          </cell>
          <cell r="P1515"/>
          <cell r="Q1515"/>
          <cell r="R1515">
            <v>43593</v>
          </cell>
        </row>
        <row r="1516">
          <cell r="A1516">
            <v>1093769</v>
          </cell>
          <cell r="B1516" t="str">
            <v>Uponor Combi Port PRO RC, Cu, 15 l/min</v>
          </cell>
          <cell r="C1516">
            <v>391835</v>
          </cell>
          <cell r="D1516" t="str">
            <v>db</v>
          </cell>
          <cell r="E1516"/>
          <cell r="F1516">
            <v>1</v>
          </cell>
          <cell r="G1516">
            <v>1</v>
          </cell>
          <cell r="H1516" t="str">
            <v>Prefab</v>
          </cell>
          <cell r="I1516" t="str">
            <v>Hőközpont</v>
          </cell>
          <cell r="J1516" t="str">
            <v>Fűtés+HMV</v>
          </cell>
          <cell r="K1516"/>
          <cell r="L1516">
            <v>425.06</v>
          </cell>
          <cell r="M1516">
            <v>0.44243029506494291</v>
          </cell>
          <cell r="N1516" t="str">
            <v>MTO</v>
          </cell>
          <cell r="O1516">
            <v>0</v>
          </cell>
          <cell r="P1516"/>
          <cell r="Q1516"/>
          <cell r="R1516">
            <v>391835</v>
          </cell>
        </row>
        <row r="1517">
          <cell r="A1517">
            <v>1093777</v>
          </cell>
          <cell r="B1517" t="str">
            <v>Uponor Combi Port PRO RC, Ni, 15 l/min</v>
          </cell>
          <cell r="C1517">
            <v>442295</v>
          </cell>
          <cell r="D1517" t="str">
            <v>db</v>
          </cell>
          <cell r="E1517"/>
          <cell r="F1517">
            <v>1</v>
          </cell>
          <cell r="G1517">
            <v>1</v>
          </cell>
          <cell r="H1517" t="str">
            <v>Prefab</v>
          </cell>
          <cell r="I1517" t="str">
            <v>Hőközpont</v>
          </cell>
          <cell r="J1517" t="str">
            <v>Fűtés+HMV</v>
          </cell>
          <cell r="K1517"/>
          <cell r="L1517">
            <v>417.22</v>
          </cell>
          <cell r="M1517">
            <v>0.51515240495992343</v>
          </cell>
          <cell r="N1517" t="str">
            <v>MTO</v>
          </cell>
          <cell r="O1517">
            <v>0</v>
          </cell>
          <cell r="P1517"/>
          <cell r="Q1517"/>
          <cell r="R1517">
            <v>442295</v>
          </cell>
        </row>
        <row r="1518">
          <cell r="A1518">
            <v>1093773</v>
          </cell>
          <cell r="B1518" t="str">
            <v>Uponor Combi Port PRO RC, Cu, 19 l/min</v>
          </cell>
          <cell r="C1518">
            <v>452507</v>
          </cell>
          <cell r="D1518" t="str">
            <v>db</v>
          </cell>
          <cell r="E1518"/>
          <cell r="F1518">
            <v>1</v>
          </cell>
          <cell r="G1518">
            <v>1</v>
          </cell>
          <cell r="H1518" t="str">
            <v>Prefab</v>
          </cell>
          <cell r="I1518" t="str">
            <v>Hőközpont</v>
          </cell>
          <cell r="J1518" t="str">
            <v>Fűtés+HMV</v>
          </cell>
          <cell r="K1518"/>
          <cell r="L1518">
            <v>448.2</v>
          </cell>
          <cell r="M1518">
            <v>0.49090514595746515</v>
          </cell>
          <cell r="N1518" t="str">
            <v>MTO</v>
          </cell>
          <cell r="O1518">
            <v>0</v>
          </cell>
          <cell r="P1518"/>
          <cell r="Q1518"/>
          <cell r="R1518">
            <v>452507</v>
          </cell>
        </row>
        <row r="1519">
          <cell r="A1519">
            <v>1093781</v>
          </cell>
          <cell r="B1519" t="str">
            <v>Uponor Combi Port PRO RC, Ni, 19 l/min</v>
          </cell>
          <cell r="C1519">
            <v>483532</v>
          </cell>
          <cell r="D1519" t="str">
            <v>db</v>
          </cell>
          <cell r="E1519"/>
          <cell r="F1519">
            <v>1</v>
          </cell>
          <cell r="G1519">
            <v>1</v>
          </cell>
          <cell r="H1519" t="str">
            <v>Prefab</v>
          </cell>
          <cell r="I1519" t="str">
            <v>Hőközpont</v>
          </cell>
          <cell r="J1519" t="str">
            <v>Fűtés+HMV</v>
          </cell>
          <cell r="K1519"/>
          <cell r="L1519">
            <v>456.12</v>
          </cell>
          <cell r="M1519">
            <v>0.51515150524620013</v>
          </cell>
          <cell r="N1519" t="str">
            <v>MTO</v>
          </cell>
          <cell r="O1519">
            <v>0</v>
          </cell>
          <cell r="P1519"/>
          <cell r="Q1519"/>
          <cell r="R1519">
            <v>483532</v>
          </cell>
        </row>
        <row r="1520">
          <cell r="A1520">
            <v>1093770</v>
          </cell>
          <cell r="B1520" t="str">
            <v>Uponor Combi Port PRO RC, Cu, hőmérséklet korlátozóval, 15 l/min</v>
          </cell>
          <cell r="C1520">
            <v>425270</v>
          </cell>
          <cell r="D1520" t="str">
            <v>db</v>
          </cell>
          <cell r="E1520"/>
          <cell r="F1520">
            <v>1</v>
          </cell>
          <cell r="G1520">
            <v>1</v>
          </cell>
          <cell r="H1520" t="str">
            <v>Prefab</v>
          </cell>
          <cell r="I1520" t="str">
            <v>Hőközpont</v>
          </cell>
          <cell r="J1520" t="str">
            <v>Fűtés+HMV</v>
          </cell>
          <cell r="K1520"/>
          <cell r="L1520">
            <v>461.33</v>
          </cell>
          <cell r="M1520">
            <v>0.44243037418226017</v>
          </cell>
          <cell r="N1520" t="str">
            <v>MTO</v>
          </cell>
          <cell r="O1520">
            <v>0</v>
          </cell>
          <cell r="P1520"/>
          <cell r="Q1520"/>
          <cell r="R1520">
            <v>425270</v>
          </cell>
        </row>
        <row r="1521">
          <cell r="A1521">
            <v>1093778</v>
          </cell>
          <cell r="B1521" t="str">
            <v>Uponor Combi Port PRO RC, Ni, hőmérséklet korlátozóval, 15 l/min</v>
          </cell>
          <cell r="C1521">
            <v>475740</v>
          </cell>
          <cell r="D1521" t="str">
            <v>db</v>
          </cell>
          <cell r="E1521"/>
          <cell r="F1521">
            <v>1</v>
          </cell>
          <cell r="G1521">
            <v>1</v>
          </cell>
          <cell r="H1521" t="str">
            <v>Prefab</v>
          </cell>
          <cell r="I1521" t="str">
            <v>Hőközpont</v>
          </cell>
          <cell r="J1521" t="str">
            <v>Fűtés+HMV</v>
          </cell>
          <cell r="K1521"/>
          <cell r="L1521">
            <v>448.77</v>
          </cell>
          <cell r="M1521">
            <v>0.51515122183728934</v>
          </cell>
          <cell r="N1521" t="str">
            <v>MTO</v>
          </cell>
          <cell r="O1521">
            <v>0</v>
          </cell>
          <cell r="P1521"/>
          <cell r="Q1521"/>
          <cell r="R1521">
            <v>475740</v>
          </cell>
        </row>
        <row r="1522">
          <cell r="A1522">
            <v>1093774</v>
          </cell>
          <cell r="B1522" t="str">
            <v>Uponor Combi Port PRO RC, Cu, hőmérséklet korlátozóval, 19 l/min</v>
          </cell>
          <cell r="C1522">
            <v>445847</v>
          </cell>
          <cell r="D1522" t="str">
            <v>db</v>
          </cell>
          <cell r="E1522"/>
          <cell r="F1522">
            <v>1</v>
          </cell>
          <cell r="G1522">
            <v>1</v>
          </cell>
          <cell r="H1522" t="str">
            <v>Prefab</v>
          </cell>
          <cell r="I1522" t="str">
            <v>Hőközpont</v>
          </cell>
          <cell r="J1522" t="str">
            <v>Fűtés+HMV</v>
          </cell>
          <cell r="K1522"/>
          <cell r="L1522">
            <v>420.57</v>
          </cell>
          <cell r="M1522">
            <v>0.51515312744991737</v>
          </cell>
          <cell r="N1522" t="str">
            <v>MTO</v>
          </cell>
          <cell r="O1522">
            <v>0</v>
          </cell>
          <cell r="P1522"/>
          <cell r="Q1522"/>
          <cell r="R1522">
            <v>445847</v>
          </cell>
        </row>
        <row r="1523">
          <cell r="A1523">
            <v>1093782</v>
          </cell>
          <cell r="B1523" t="str">
            <v>Uponor Combi Port PRO RC, Ni, hőmérséklet korlátozóval, 19 l/min</v>
          </cell>
          <cell r="C1523">
            <v>516226</v>
          </cell>
          <cell r="D1523" t="str">
            <v>db</v>
          </cell>
          <cell r="E1523"/>
          <cell r="F1523">
            <v>1</v>
          </cell>
          <cell r="G1523">
            <v>1</v>
          </cell>
          <cell r="H1523" t="str">
            <v>Prefab</v>
          </cell>
          <cell r="I1523" t="str">
            <v>Hőközpont</v>
          </cell>
          <cell r="J1523" t="str">
            <v>Fűtés+HMV</v>
          </cell>
          <cell r="K1523"/>
          <cell r="L1523">
            <v>486.96</v>
          </cell>
          <cell r="M1523">
            <v>0.51515204144772131</v>
          </cell>
          <cell r="N1523" t="str">
            <v>MTO</v>
          </cell>
          <cell r="O1523">
            <v>0</v>
          </cell>
          <cell r="P1523"/>
          <cell r="Q1523"/>
          <cell r="R1523">
            <v>516226</v>
          </cell>
        </row>
        <row r="1524">
          <cell r="A1524">
            <v>1093785</v>
          </cell>
          <cell r="B1524" t="str">
            <v>Uponor Combi Port UFH Cu, 15 l/min</v>
          </cell>
          <cell r="C1524">
            <v>567968</v>
          </cell>
          <cell r="D1524" t="str">
            <v>db</v>
          </cell>
          <cell r="E1524"/>
          <cell r="F1524">
            <v>1</v>
          </cell>
          <cell r="G1524">
            <v>1</v>
          </cell>
          <cell r="H1524" t="str">
            <v>Prefab</v>
          </cell>
          <cell r="I1524" t="str">
            <v>Hőközpont</v>
          </cell>
          <cell r="J1524" t="str">
            <v>Fűtés+HMV</v>
          </cell>
          <cell r="K1524"/>
          <cell r="L1524">
            <v>535.77</v>
          </cell>
          <cell r="M1524">
            <v>0.51515080251396217</v>
          </cell>
          <cell r="N1524" t="str">
            <v>MTO</v>
          </cell>
          <cell r="O1524">
            <v>0</v>
          </cell>
          <cell r="P1524"/>
          <cell r="Q1524"/>
          <cell r="R1524">
            <v>567968</v>
          </cell>
        </row>
        <row r="1525">
          <cell r="A1525">
            <v>1093793</v>
          </cell>
          <cell r="B1525" t="str">
            <v>Uponor Combi Port UFH Ni, 15 l/min</v>
          </cell>
          <cell r="C1525">
            <v>618865</v>
          </cell>
          <cell r="D1525" t="str">
            <v>db</v>
          </cell>
          <cell r="E1525"/>
          <cell r="F1525">
            <v>1</v>
          </cell>
          <cell r="G1525">
            <v>1</v>
          </cell>
          <cell r="H1525" t="str">
            <v>Prefab</v>
          </cell>
          <cell r="I1525" t="str">
            <v>Hőközpont</v>
          </cell>
          <cell r="J1525" t="str">
            <v>Fűtés+HMV</v>
          </cell>
          <cell r="K1525"/>
          <cell r="L1525">
            <v>583.78</v>
          </cell>
          <cell r="M1525">
            <v>0.51515218000214047</v>
          </cell>
          <cell r="N1525" t="str">
            <v>MTO</v>
          </cell>
          <cell r="O1525">
            <v>0</v>
          </cell>
          <cell r="P1525"/>
          <cell r="Q1525"/>
          <cell r="R1525">
            <v>618865</v>
          </cell>
        </row>
        <row r="1526">
          <cell r="A1526">
            <v>1093789</v>
          </cell>
          <cell r="B1526" t="str">
            <v>Uponor Combi Port UFH Cu, 19 l/min</v>
          </cell>
          <cell r="C1526">
            <v>588728</v>
          </cell>
          <cell r="D1526" t="str">
            <v>db</v>
          </cell>
          <cell r="E1526"/>
          <cell r="F1526">
            <v>1</v>
          </cell>
          <cell r="G1526">
            <v>1</v>
          </cell>
          <cell r="H1526" t="str">
            <v>Prefab</v>
          </cell>
          <cell r="I1526" t="str">
            <v>Hőközpont</v>
          </cell>
          <cell r="J1526" t="str">
            <v>Fűtés+HMV</v>
          </cell>
          <cell r="K1526"/>
          <cell r="L1526">
            <v>638.65</v>
          </cell>
          <cell r="M1526">
            <v>0.44242873746865119</v>
          </cell>
          <cell r="N1526" t="str">
            <v>MTO</v>
          </cell>
          <cell r="O1526">
            <v>0</v>
          </cell>
          <cell r="P1526"/>
          <cell r="Q1526"/>
          <cell r="R1526">
            <v>588728</v>
          </cell>
        </row>
        <row r="1527">
          <cell r="A1527">
            <v>1093797</v>
          </cell>
          <cell r="B1527" t="str">
            <v>Uponor Combi Port UFH Ni, 19 l/min</v>
          </cell>
          <cell r="C1527">
            <v>659699</v>
          </cell>
          <cell r="D1527" t="str">
            <v>db</v>
          </cell>
          <cell r="E1527"/>
          <cell r="F1527">
            <v>1</v>
          </cell>
          <cell r="G1527">
            <v>1</v>
          </cell>
          <cell r="H1527" t="str">
            <v>Prefab</v>
          </cell>
          <cell r="I1527" t="str">
            <v>Hőközpont</v>
          </cell>
          <cell r="J1527" t="str">
            <v>Fűtés+HMV</v>
          </cell>
          <cell r="K1527"/>
          <cell r="L1527">
            <v>622.29999999999995</v>
          </cell>
          <cell r="M1527">
            <v>0.51515141546359189</v>
          </cell>
          <cell r="N1527" t="str">
            <v>MTO</v>
          </cell>
          <cell r="O1527">
            <v>0</v>
          </cell>
          <cell r="P1527"/>
          <cell r="Q1527"/>
          <cell r="R1527">
            <v>659699</v>
          </cell>
        </row>
        <row r="1528">
          <cell r="A1528">
            <v>1093787</v>
          </cell>
          <cell r="B1528" t="str">
            <v>Uponor Combi Port UFH Cu, hőmérséklet korlátozóval, 15 l/min</v>
          </cell>
          <cell r="C1528">
            <v>561216</v>
          </cell>
          <cell r="D1528" t="str">
            <v>db</v>
          </cell>
          <cell r="E1528"/>
          <cell r="F1528">
            <v>1</v>
          </cell>
          <cell r="G1528">
            <v>1</v>
          </cell>
          <cell r="H1528" t="str">
            <v>Prefab</v>
          </cell>
          <cell r="I1528" t="str">
            <v>Hőközpont</v>
          </cell>
          <cell r="J1528" t="str">
            <v>Fűtés+HMV</v>
          </cell>
          <cell r="K1528"/>
          <cell r="L1528">
            <v>487.81</v>
          </cell>
          <cell r="M1528">
            <v>0.5532415126727821</v>
          </cell>
          <cell r="N1528" t="str">
            <v>MTO</v>
          </cell>
          <cell r="O1528">
            <v>0</v>
          </cell>
          <cell r="P1528"/>
          <cell r="Q1528"/>
          <cell r="R1528">
            <v>561216</v>
          </cell>
        </row>
        <row r="1529">
          <cell r="A1529">
            <v>1093795</v>
          </cell>
          <cell r="B1529" t="str">
            <v>Uponor Combi Port UFH Ni, hőmérséklet korlátozóval, 15 l/min</v>
          </cell>
          <cell r="C1529">
            <v>612112</v>
          </cell>
          <cell r="D1529" t="str">
            <v>db</v>
          </cell>
          <cell r="E1529"/>
          <cell r="F1529">
            <v>1</v>
          </cell>
          <cell r="G1529">
            <v>1</v>
          </cell>
          <cell r="H1529" t="str">
            <v>Prefab</v>
          </cell>
          <cell r="I1529" t="str">
            <v>Hőközpont</v>
          </cell>
          <cell r="J1529" t="str">
            <v>Fűtés+HMV</v>
          </cell>
          <cell r="K1529"/>
          <cell r="L1529">
            <v>577.41</v>
          </cell>
          <cell r="M1529">
            <v>0.51515204935300862</v>
          </cell>
          <cell r="N1529" t="str">
            <v>MTO</v>
          </cell>
          <cell r="O1529">
            <v>0</v>
          </cell>
          <cell r="P1529"/>
          <cell r="Q1529"/>
          <cell r="R1529">
            <v>612112</v>
          </cell>
        </row>
        <row r="1530">
          <cell r="A1530">
            <v>1093791</v>
          </cell>
          <cell r="B1530" t="str">
            <v>Uponor Combi Port UFH Cu, hőmérséklet korlátozóval, 19 l/min</v>
          </cell>
          <cell r="C1530">
            <v>581963</v>
          </cell>
          <cell r="D1530" t="str">
            <v>db</v>
          </cell>
          <cell r="E1530"/>
          <cell r="F1530">
            <v>1</v>
          </cell>
          <cell r="G1530">
            <v>1</v>
          </cell>
          <cell r="H1530" t="str">
            <v>Prefab</v>
          </cell>
          <cell r="I1530" t="str">
            <v>Hőközpont</v>
          </cell>
          <cell r="J1530" t="str">
            <v>Fűtés+HMV</v>
          </cell>
          <cell r="K1530"/>
          <cell r="L1530">
            <v>548.97</v>
          </cell>
          <cell r="M1530">
            <v>0.51515223864255111</v>
          </cell>
          <cell r="N1530" t="str">
            <v>MTO</v>
          </cell>
          <cell r="O1530">
            <v>31024.695698632488</v>
          </cell>
          <cell r="P1530"/>
          <cell r="Q1530"/>
          <cell r="R1530">
            <v>581963</v>
          </cell>
        </row>
        <row r="1531">
          <cell r="A1531">
            <v>1093799</v>
          </cell>
          <cell r="B1531" t="str">
            <v>Uponor Combi Port UFH Ni, hőmérséklet korlátozóval, 19 l/min</v>
          </cell>
          <cell r="C1531">
            <v>652945</v>
          </cell>
          <cell r="D1531" t="str">
            <v>db</v>
          </cell>
          <cell r="E1531"/>
          <cell r="F1531">
            <v>1</v>
          </cell>
          <cell r="G1531">
            <v>1</v>
          </cell>
          <cell r="H1531" t="str">
            <v>Prefab</v>
          </cell>
          <cell r="I1531" t="str">
            <v>Hőközpont</v>
          </cell>
          <cell r="J1531" t="str">
            <v>Fűtés+HMV</v>
          </cell>
          <cell r="K1531"/>
          <cell r="L1531">
            <v>615.92999999999995</v>
          </cell>
          <cell r="M1531">
            <v>0.51515054252113157</v>
          </cell>
          <cell r="N1531" t="str">
            <v>MTO</v>
          </cell>
          <cell r="O1531">
            <v>0</v>
          </cell>
          <cell r="P1531"/>
          <cell r="Q1531"/>
          <cell r="R1531">
            <v>652945</v>
          </cell>
        </row>
        <row r="1532">
          <cell r="A1532">
            <v>1093786</v>
          </cell>
          <cell r="B1532" t="str">
            <v>Uponor Combi Port UFH Cu, direkt körrel, 15 l/min</v>
          </cell>
          <cell r="C1532">
            <v>590729</v>
          </cell>
          <cell r="D1532" t="str">
            <v>db</v>
          </cell>
          <cell r="E1532"/>
          <cell r="F1532">
            <v>1</v>
          </cell>
          <cell r="G1532">
            <v>1</v>
          </cell>
          <cell r="H1532" t="str">
            <v>Prefab</v>
          </cell>
          <cell r="I1532" t="str">
            <v>Hőközpont</v>
          </cell>
          <cell r="J1532" t="str">
            <v>Fűtés+HMV</v>
          </cell>
          <cell r="K1532"/>
          <cell r="L1532">
            <v>557.24</v>
          </cell>
          <cell r="M1532">
            <v>0.51515139691959444</v>
          </cell>
          <cell r="N1532" t="str">
            <v>MTO</v>
          </cell>
          <cell r="O1532">
            <v>0</v>
          </cell>
          <cell r="P1532"/>
          <cell r="Q1532"/>
          <cell r="R1532">
            <v>590729</v>
          </cell>
        </row>
        <row r="1533">
          <cell r="A1533">
            <v>1093794</v>
          </cell>
          <cell r="B1533" t="str">
            <v>Uponor Combi Port UFH Ni, direkt körrel, 15 l/min</v>
          </cell>
          <cell r="C1533">
            <v>641638</v>
          </cell>
          <cell r="D1533" t="str">
            <v>db</v>
          </cell>
          <cell r="E1533"/>
          <cell r="F1533">
            <v>1</v>
          </cell>
          <cell r="G1533">
            <v>1</v>
          </cell>
          <cell r="H1533" t="str">
            <v>Prefab</v>
          </cell>
          <cell r="I1533" t="str">
            <v>Hőközpont</v>
          </cell>
          <cell r="J1533" t="str">
            <v>Fűtés+HMV</v>
          </cell>
          <cell r="K1533"/>
          <cell r="L1533">
            <v>605.26</v>
          </cell>
          <cell r="M1533">
            <v>0.51515373552599497</v>
          </cell>
          <cell r="N1533" t="str">
            <v>MTO</v>
          </cell>
          <cell r="O1533">
            <v>0</v>
          </cell>
          <cell r="P1533"/>
          <cell r="Q1533"/>
          <cell r="R1533">
            <v>641638</v>
          </cell>
        </row>
        <row r="1534">
          <cell r="A1534">
            <v>1093790</v>
          </cell>
          <cell r="B1534" t="str">
            <v>Uponor Combi Port UFH Cu, direkt körrel, 19 l/min</v>
          </cell>
          <cell r="C1534">
            <v>612757</v>
          </cell>
          <cell r="D1534" t="str">
            <v>db</v>
          </cell>
          <cell r="E1534"/>
          <cell r="F1534">
            <v>1</v>
          </cell>
          <cell r="G1534">
            <v>1</v>
          </cell>
          <cell r="H1534" t="str">
            <v>Prefab</v>
          </cell>
          <cell r="I1534" t="str">
            <v>Hőközpont</v>
          </cell>
          <cell r="J1534" t="str">
            <v>Fűtés+HMV</v>
          </cell>
          <cell r="K1534"/>
          <cell r="L1534">
            <v>578.02</v>
          </cell>
          <cell r="M1534">
            <v>0.51515073536103273</v>
          </cell>
          <cell r="N1534" t="str">
            <v>MTO</v>
          </cell>
          <cell r="O1534">
            <v>0</v>
          </cell>
          <cell r="P1534"/>
          <cell r="Q1534"/>
          <cell r="R1534">
            <v>612757</v>
          </cell>
        </row>
        <row r="1535">
          <cell r="A1535">
            <v>1093798</v>
          </cell>
          <cell r="B1535" t="str">
            <v>Uponor Combi Port UFH Ni, direkt körrel, 19 l/min</v>
          </cell>
          <cell r="C1535">
            <v>683742</v>
          </cell>
          <cell r="D1535" t="str">
            <v>db</v>
          </cell>
          <cell r="E1535"/>
          <cell r="F1535">
            <v>1</v>
          </cell>
          <cell r="G1535">
            <v>1</v>
          </cell>
          <cell r="H1535" t="str">
            <v>Prefab</v>
          </cell>
          <cell r="I1535" t="str">
            <v>Hőközpont</v>
          </cell>
          <cell r="J1535" t="str">
            <v>Fűtés+HMV</v>
          </cell>
          <cell r="K1535"/>
          <cell r="L1535">
            <v>644.98</v>
          </cell>
          <cell r="M1535">
            <v>0.51515139903201157</v>
          </cell>
          <cell r="N1535" t="str">
            <v>MTO</v>
          </cell>
          <cell r="O1535">
            <v>0</v>
          </cell>
          <cell r="P1535"/>
          <cell r="Q1535"/>
          <cell r="R1535">
            <v>683742</v>
          </cell>
        </row>
        <row r="1536">
          <cell r="A1536">
            <v>1093788</v>
          </cell>
          <cell r="B1536" t="str">
            <v>Uponor Combi Port UFH Cu, direkt körrel, hőm. korl., 15 l/min</v>
          </cell>
          <cell r="C1536">
            <v>583226</v>
          </cell>
          <cell r="D1536" t="str">
            <v>db</v>
          </cell>
          <cell r="E1536"/>
          <cell r="F1536">
            <v>1</v>
          </cell>
          <cell r="G1536">
            <v>1</v>
          </cell>
          <cell r="H1536" t="str">
            <v>Prefab</v>
          </cell>
          <cell r="I1536" t="str">
            <v>Hőközpont</v>
          </cell>
          <cell r="J1536" t="str">
            <v>Fűtés+HMV</v>
          </cell>
          <cell r="K1536"/>
          <cell r="L1536">
            <v>550.16</v>
          </cell>
          <cell r="M1536">
            <v>0.5151534700030902</v>
          </cell>
          <cell r="N1536" t="str">
            <v>MTO</v>
          </cell>
          <cell r="O1536">
            <v>0</v>
          </cell>
          <cell r="P1536"/>
          <cell r="Q1536"/>
          <cell r="R1536">
            <v>583226</v>
          </cell>
        </row>
        <row r="1537">
          <cell r="A1537">
            <v>1093796</v>
          </cell>
          <cell r="B1537" t="str">
            <v>Uponor Combi Port UFH Ni, direkt körrel, hőm. korl., 15 l/min</v>
          </cell>
          <cell r="C1537">
            <v>634132</v>
          </cell>
          <cell r="D1537" t="str">
            <v>db</v>
          </cell>
          <cell r="E1537"/>
          <cell r="F1537">
            <v>1</v>
          </cell>
          <cell r="G1537">
            <v>1</v>
          </cell>
          <cell r="H1537" t="str">
            <v>Prefab</v>
          </cell>
          <cell r="I1537" t="str">
            <v>Hőközpont</v>
          </cell>
          <cell r="J1537" t="str">
            <v>Fűtés+HMV</v>
          </cell>
          <cell r="K1537"/>
          <cell r="L1537">
            <v>598.17999999999995</v>
          </cell>
          <cell r="M1537">
            <v>0.515153376111812</v>
          </cell>
          <cell r="N1537" t="str">
            <v>MTO</v>
          </cell>
          <cell r="O1537">
            <v>0</v>
          </cell>
          <cell r="P1537"/>
          <cell r="Q1537"/>
          <cell r="R1537">
            <v>634132</v>
          </cell>
        </row>
        <row r="1538">
          <cell r="A1538">
            <v>1093792</v>
          </cell>
          <cell r="B1538" t="str">
            <v>Uponor Combi Port UFH Cu, direkt körrel, hőm. korl., 19 l/min</v>
          </cell>
          <cell r="C1538">
            <v>603980</v>
          </cell>
          <cell r="D1538" t="str">
            <v>db</v>
          </cell>
          <cell r="E1538"/>
          <cell r="F1538">
            <v>1</v>
          </cell>
          <cell r="G1538">
            <v>1</v>
          </cell>
          <cell r="H1538" t="str">
            <v>Prefab</v>
          </cell>
          <cell r="I1538" t="str">
            <v>Hőközpont</v>
          </cell>
          <cell r="J1538" t="str">
            <v>Fűtés+HMV</v>
          </cell>
          <cell r="K1538"/>
          <cell r="L1538">
            <v>569.74</v>
          </cell>
          <cell r="M1538">
            <v>0.51515121647091233</v>
          </cell>
          <cell r="N1538" t="str">
            <v>MTO</v>
          </cell>
          <cell r="O1538">
            <v>0</v>
          </cell>
          <cell r="P1538"/>
          <cell r="Q1538"/>
          <cell r="R1538">
            <v>603980</v>
          </cell>
        </row>
        <row r="1539">
          <cell r="A1539">
            <v>1093800</v>
          </cell>
          <cell r="B1539" t="str">
            <v>Uponor Combi Port UFH Ni, direkt körrel, hőm. korl., 19 l/min</v>
          </cell>
          <cell r="C1539">
            <v>674955</v>
          </cell>
          <cell r="D1539" t="str">
            <v>db</v>
          </cell>
          <cell r="E1539"/>
          <cell r="F1539">
            <v>1</v>
          </cell>
          <cell r="G1539">
            <v>1</v>
          </cell>
          <cell r="H1539" t="str">
            <v>Prefab</v>
          </cell>
          <cell r="I1539" t="str">
            <v>Hőközpont</v>
          </cell>
          <cell r="J1539" t="str">
            <v>Fűtés+HMV</v>
          </cell>
          <cell r="K1539"/>
          <cell r="L1539">
            <v>732.19</v>
          </cell>
          <cell r="M1539">
            <v>0.44242777566924196</v>
          </cell>
          <cell r="N1539" t="str">
            <v>MTO</v>
          </cell>
          <cell r="O1539">
            <v>0</v>
          </cell>
          <cell r="P1539"/>
          <cell r="Q1539"/>
          <cell r="R1539">
            <v>674955</v>
          </cell>
        </row>
        <row r="1540">
          <cell r="A1540">
            <v>1093811</v>
          </cell>
          <cell r="B1540" t="str">
            <v>Uponor Combi Port golyós csap szett, sínre szerelve 7 db</v>
          </cell>
          <cell r="C1540">
            <v>60660</v>
          </cell>
          <cell r="D1540" t="str">
            <v>db</v>
          </cell>
          <cell r="E1540"/>
          <cell r="F1540">
            <v>1</v>
          </cell>
          <cell r="G1540">
            <v>1</v>
          </cell>
          <cell r="H1540" t="str">
            <v>Prefab</v>
          </cell>
          <cell r="I1540" t="str">
            <v>Hőközpont</v>
          </cell>
          <cell r="J1540" t="str">
            <v>Fűtés+HMV</v>
          </cell>
          <cell r="K1540"/>
          <cell r="L1540">
            <v>65.8</v>
          </cell>
          <cell r="M1540">
            <v>0.44246049587295877</v>
          </cell>
          <cell r="N1540" t="str">
            <v>MTO</v>
          </cell>
          <cell r="O1540">
            <v>3400.0104400111782</v>
          </cell>
          <cell r="P1540"/>
          <cell r="Q1540"/>
          <cell r="R1540">
            <v>60660</v>
          </cell>
        </row>
        <row r="1541">
          <cell r="A1541">
            <v>1093812</v>
          </cell>
          <cell r="B1541" t="str">
            <v>Uponor Combi Port golyós csap szett, sínre szerelve 9 db</v>
          </cell>
          <cell r="C1541">
            <v>76955</v>
          </cell>
          <cell r="D1541" t="str">
            <v>db</v>
          </cell>
          <cell r="E1541"/>
          <cell r="F1541">
            <v>1</v>
          </cell>
          <cell r="G1541">
            <v>1</v>
          </cell>
          <cell r="H1541" t="str">
            <v>Prefab</v>
          </cell>
          <cell r="I1541" t="str">
            <v>Hőközpont</v>
          </cell>
          <cell r="J1541" t="str">
            <v>Fűtés+HMV</v>
          </cell>
          <cell r="K1541"/>
          <cell r="L1541">
            <v>72.59</v>
          </cell>
          <cell r="M1541">
            <v>0.51516706870415929</v>
          </cell>
          <cell r="N1541" t="str">
            <v>MTO</v>
          </cell>
          <cell r="O1541">
            <v>0</v>
          </cell>
          <cell r="P1541"/>
          <cell r="Q1541"/>
          <cell r="R1541">
            <v>76955</v>
          </cell>
        </row>
        <row r="1542">
          <cell r="A1542">
            <v>1093813</v>
          </cell>
          <cell r="B1542" t="str">
            <v>Uponor Combi Port golyós csap szett 7 db</v>
          </cell>
          <cell r="C1542">
            <v>28876</v>
          </cell>
          <cell r="D1542" t="str">
            <v>db</v>
          </cell>
          <cell r="E1542"/>
          <cell r="F1542">
            <v>1</v>
          </cell>
          <cell r="G1542">
            <v>1</v>
          </cell>
          <cell r="H1542" t="str">
            <v>Prefab</v>
          </cell>
          <cell r="I1542" t="str">
            <v>Hőközpont</v>
          </cell>
          <cell r="J1542" t="str">
            <v>Fűtés+HMV</v>
          </cell>
          <cell r="K1542"/>
          <cell r="L1542">
            <v>27.24</v>
          </cell>
          <cell r="M1542">
            <v>0.51513344673112615</v>
          </cell>
          <cell r="N1542" t="str">
            <v>MTO</v>
          </cell>
          <cell r="O1542">
            <v>0</v>
          </cell>
          <cell r="P1542"/>
          <cell r="Q1542"/>
          <cell r="R1542">
            <v>28876</v>
          </cell>
        </row>
        <row r="1543">
          <cell r="A1543">
            <v>1093814</v>
          </cell>
          <cell r="B1543" t="str">
            <v>Uponor Combi Port golyós csap szett 9 db</v>
          </cell>
          <cell r="C1543">
            <v>40089</v>
          </cell>
          <cell r="D1543" t="str">
            <v>db</v>
          </cell>
          <cell r="E1543"/>
          <cell r="F1543">
            <v>1</v>
          </cell>
          <cell r="G1543">
            <v>1</v>
          </cell>
          <cell r="H1543" t="str">
            <v>Prefab</v>
          </cell>
          <cell r="I1543" t="str">
            <v>Hőközpont</v>
          </cell>
          <cell r="J1543" t="str">
            <v>Fűtés+HMV</v>
          </cell>
          <cell r="K1543"/>
          <cell r="L1543">
            <v>39.71</v>
          </cell>
          <cell r="M1543">
            <v>0.49087218917355968</v>
          </cell>
          <cell r="N1543" t="str">
            <v>MTO</v>
          </cell>
          <cell r="O1543">
            <v>0</v>
          </cell>
          <cell r="P1543"/>
          <cell r="Q1543"/>
          <cell r="R1543">
            <v>40089</v>
          </cell>
        </row>
        <row r="1544">
          <cell r="A1544">
            <v>1093810</v>
          </cell>
          <cell r="B1544" t="str">
            <v>Combi Portokhoz falra szerelhető szekrény 600×800×165mm</v>
          </cell>
          <cell r="C1544">
            <v>64838</v>
          </cell>
          <cell r="D1544" t="str">
            <v>db</v>
          </cell>
          <cell r="E1544"/>
          <cell r="F1544">
            <v>1</v>
          </cell>
          <cell r="G1544">
            <v>1</v>
          </cell>
          <cell r="H1544" t="str">
            <v>Prefab</v>
          </cell>
          <cell r="I1544" t="str">
            <v>Hőközpont</v>
          </cell>
          <cell r="J1544" t="str">
            <v>Fűtés+HMV</v>
          </cell>
          <cell r="K1544"/>
          <cell r="L1544">
            <v>61.16</v>
          </cell>
          <cell r="M1544">
            <v>0.51516939882425206</v>
          </cell>
          <cell r="N1544" t="str">
            <v>MTO</v>
          </cell>
          <cell r="O1544">
            <v>3066.9122759742722</v>
          </cell>
          <cell r="P1544"/>
          <cell r="Q1544"/>
          <cell r="R1544">
            <v>64838</v>
          </cell>
        </row>
        <row r="1545">
          <cell r="A1545">
            <v>1093809</v>
          </cell>
          <cell r="B1545" t="str">
            <v>Combi Portokhoz falba építhető szerkény 610×840×110mm</v>
          </cell>
          <cell r="C1545">
            <v>113969</v>
          </cell>
          <cell r="D1545" t="str">
            <v>db</v>
          </cell>
          <cell r="E1545"/>
          <cell r="F1545">
            <v>1</v>
          </cell>
          <cell r="G1545">
            <v>1</v>
          </cell>
          <cell r="H1545" t="str">
            <v>Prefab</v>
          </cell>
          <cell r="I1545" t="str">
            <v>Hőközpont</v>
          </cell>
          <cell r="J1545" t="str">
            <v>Fűtés+HMV</v>
          </cell>
          <cell r="K1545"/>
          <cell r="L1545">
            <v>78.010000000000005</v>
          </cell>
          <cell r="M1545">
            <v>0.64818391045303758</v>
          </cell>
          <cell r="N1545" t="str">
            <v>MTO</v>
          </cell>
          <cell r="O1545">
            <v>1320.4936929359999</v>
          </cell>
          <cell r="P1545"/>
          <cell r="Q1545"/>
          <cell r="R1545">
            <v>113969</v>
          </cell>
        </row>
        <row r="1546">
          <cell r="A1546">
            <v>1093823</v>
          </cell>
          <cell r="B1546" t="str">
            <v>Falba építhető szekrény 4 körös osztóval, bekeverőegységgel</v>
          </cell>
          <cell r="C1546">
            <v>369650</v>
          </cell>
          <cell r="D1546" t="str">
            <v>db</v>
          </cell>
          <cell r="E1546"/>
          <cell r="F1546">
            <v>1</v>
          </cell>
          <cell r="G1546">
            <v>1</v>
          </cell>
          <cell r="H1546" t="str">
            <v>Prefab</v>
          </cell>
          <cell r="I1546" t="str">
            <v>Hőközpont</v>
          </cell>
          <cell r="J1546" t="str">
            <v>Fűtés+HMV</v>
          </cell>
          <cell r="K1546"/>
          <cell r="L1546">
            <v>389.59</v>
          </cell>
          <cell r="M1546">
            <v>0.45828701334813449</v>
          </cell>
          <cell r="N1546" t="str">
            <v>MTO</v>
          </cell>
          <cell r="O1546">
            <v>0</v>
          </cell>
          <cell r="P1546"/>
          <cell r="Q1546"/>
          <cell r="R1546">
            <v>369650</v>
          </cell>
        </row>
        <row r="1547">
          <cell r="A1547">
            <v>1093824</v>
          </cell>
          <cell r="B1547" t="str">
            <v>Falba építhető szekrény 6 körös osztóval, bekeverőegységgel</v>
          </cell>
          <cell r="C1547">
            <v>422294</v>
          </cell>
          <cell r="D1547" t="str">
            <v>db</v>
          </cell>
          <cell r="E1547"/>
          <cell r="F1547">
            <v>1</v>
          </cell>
          <cell r="G1547">
            <v>1</v>
          </cell>
          <cell r="H1547" t="str">
            <v>Prefab</v>
          </cell>
          <cell r="I1547" t="str">
            <v>Hőközpont</v>
          </cell>
          <cell r="J1547" t="str">
            <v>Fűtés+HMV</v>
          </cell>
          <cell r="K1547"/>
          <cell r="L1547">
            <v>424.27</v>
          </cell>
          <cell r="M1547">
            <v>0.48360792343113213</v>
          </cell>
          <cell r="N1547" t="str">
            <v>MTO</v>
          </cell>
          <cell r="O1547">
            <v>0</v>
          </cell>
          <cell r="P1547"/>
          <cell r="Q1547"/>
          <cell r="R1547">
            <v>422294</v>
          </cell>
        </row>
        <row r="1548">
          <cell r="A1548">
            <v>1093825</v>
          </cell>
          <cell r="B1548" t="str">
            <v>Falba építhető szekrény 8 körös osztóval, bekeverőegységgel</v>
          </cell>
          <cell r="C1548">
            <v>438132</v>
          </cell>
          <cell r="D1548" t="str">
            <v>db</v>
          </cell>
          <cell r="E1548"/>
          <cell r="F1548">
            <v>1</v>
          </cell>
          <cell r="G1548">
            <v>1</v>
          </cell>
          <cell r="H1548" t="str">
            <v>Prefab</v>
          </cell>
          <cell r="I1548" t="str">
            <v>Hőközpont</v>
          </cell>
          <cell r="J1548" t="str">
            <v>Fűtés+HMV</v>
          </cell>
          <cell r="K1548"/>
          <cell r="L1548">
            <v>440.03</v>
          </cell>
          <cell r="M1548">
            <v>0.48378636777359341</v>
          </cell>
          <cell r="N1548" t="str">
            <v>MTO</v>
          </cell>
          <cell r="O1548">
            <v>0</v>
          </cell>
          <cell r="P1548"/>
          <cell r="Q1548"/>
          <cell r="R1548">
            <v>438132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00000000-000C-0000-FFFF-FFFF00000000}" name="Táblázat120" displayName="Táblázat120" ref="A14:F34" totalsRowShown="0" headerRowDxfId="21">
  <autoFilter ref="A14:F34" xr:uid="{00000000-0009-0000-0100-000078000000}">
    <filterColumn colId="0" hiddenButton="1"/>
    <filterColumn colId="1" hiddenButton="1"/>
    <filterColumn colId="2" hiddenButton="1"/>
    <filterColumn colId="4" hiddenButton="1"/>
  </autoFilter>
  <tableColumns count="6">
    <tableColumn id="1" xr3:uid="{00000000-0010-0000-0000-000001000000}" name="Cikkszám" dataDxfId="20">
      <calculatedColumnFormula>Processzor!A6</calculatedColumnFormula>
    </tableColumn>
    <tableColumn id="2" xr3:uid="{00000000-0010-0000-0000-000002000000}" name="Megnevezés" dataDxfId="19">
      <calculatedColumnFormula>Processzor!B6</calculatedColumnFormula>
    </tableColumn>
    <tableColumn id="3" xr3:uid="{00000000-0010-0000-0000-000003000000}" name="Csomagolsái egységre kerekített mennyiség" dataDxfId="18">
      <calculatedColumnFormula>IFERROR(ROUNDUP(Processzor!C6/Processzor!E6,0)*F15," ")</calculatedColumnFormula>
    </tableColumn>
    <tableColumn id="9" xr3:uid="{7373C7A8-321F-4852-AAC3-E46A272DC8B8}" name="Mennyiség" dataDxfId="0">
      <calculatedColumnFormula>Processzor!C6</calculatedColumnFormula>
    </tableColumn>
    <tableColumn id="4" xr3:uid="{00000000-0010-0000-0000-000004000000}" name="Egység" dataDxfId="17">
      <calculatedColumnFormula>Processzor!D6</calculatedColumnFormula>
    </tableColumn>
    <tableColumn id="5" xr3:uid="{00000000-0010-0000-0000-000005000000}" name="Csomagolási egység" dataDxfId="16">
      <calculatedColumnFormula>Processzor!E6</calculatedColumnFormula>
    </tableColumn>
  </tableColumns>
  <tableStyleInfo name="Ajánlat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6"/>
  <sheetViews>
    <sheetView tabSelected="1" view="pageBreakPreview" zoomScaleNormal="100" zoomScaleSheetLayoutView="100" workbookViewId="0">
      <selection activeCell="I23" sqref="I23"/>
    </sheetView>
  </sheetViews>
  <sheetFormatPr defaultColWidth="9.08984375" defaultRowHeight="13.5" x14ac:dyDescent="0.3"/>
  <cols>
    <col min="1" max="1" width="10" style="6" customWidth="1"/>
    <col min="2" max="2" width="58.54296875" style="6" customWidth="1"/>
    <col min="3" max="3" width="42.54296875" style="6" bestFit="1" customWidth="1"/>
    <col min="4" max="4" width="11" style="6" customWidth="1"/>
    <col min="5" max="5" width="9.6328125" style="6" customWidth="1"/>
    <col min="6" max="6" width="23.6328125" style="6" bestFit="1" customWidth="1"/>
    <col min="7" max="7" width="9.08984375" style="6"/>
    <col min="8" max="8" width="21.6328125" style="6" bestFit="1" customWidth="1"/>
    <col min="9" max="12" width="9.08984375" style="6"/>
    <col min="13" max="13" width="12.453125" style="6" bestFit="1" customWidth="1"/>
    <col min="14" max="16384" width="9.08984375" style="6"/>
  </cols>
  <sheetData>
    <row r="1" spans="1:14" x14ac:dyDescent="0.3">
      <c r="A1" s="13"/>
      <c r="B1" s="13"/>
      <c r="C1" s="13"/>
      <c r="D1" s="13"/>
      <c r="E1" s="13"/>
    </row>
    <row r="2" spans="1:14" x14ac:dyDescent="0.3">
      <c r="A2" s="13"/>
      <c r="B2" s="13"/>
      <c r="C2" s="13"/>
      <c r="D2" s="13"/>
      <c r="E2" s="13"/>
    </row>
    <row r="3" spans="1:14" x14ac:dyDescent="0.3">
      <c r="A3" s="13"/>
      <c r="B3" s="13"/>
      <c r="C3" s="13"/>
      <c r="D3" s="13"/>
      <c r="E3" s="13"/>
    </row>
    <row r="4" spans="1:14" x14ac:dyDescent="0.3">
      <c r="A4" s="13"/>
      <c r="B4" s="13"/>
      <c r="C4" s="13"/>
      <c r="D4" s="13"/>
      <c r="E4" s="13"/>
    </row>
    <row r="5" spans="1:14" x14ac:dyDescent="0.3">
      <c r="A5" s="13"/>
      <c r="B5" s="13"/>
      <c r="C5" s="13"/>
      <c r="D5" s="13"/>
      <c r="E5" s="13"/>
    </row>
    <row r="6" spans="1:14" x14ac:dyDescent="0.3">
      <c r="A6" s="13"/>
      <c r="B6" s="13"/>
      <c r="C6" s="13"/>
      <c r="D6" s="13"/>
      <c r="E6" s="13"/>
    </row>
    <row r="7" spans="1:14" x14ac:dyDescent="0.3">
      <c r="A7" s="13"/>
      <c r="B7" s="13"/>
      <c r="C7" s="13"/>
      <c r="D7" s="13"/>
      <c r="E7" s="13"/>
    </row>
    <row r="8" spans="1:14" x14ac:dyDescent="0.3">
      <c r="A8" s="13"/>
      <c r="B8" s="13"/>
      <c r="C8" s="13"/>
      <c r="D8" s="13"/>
      <c r="E8" s="13"/>
    </row>
    <row r="9" spans="1:14" x14ac:dyDescent="0.3">
      <c r="A9" s="87" t="s">
        <v>0</v>
      </c>
      <c r="B9" s="87"/>
      <c r="C9" s="87"/>
      <c r="D9" s="87"/>
      <c r="E9" s="87"/>
    </row>
    <row r="10" spans="1:14" x14ac:dyDescent="0.3">
      <c r="A10" s="87"/>
      <c r="B10" s="87"/>
      <c r="C10" s="87"/>
      <c r="D10" s="87"/>
      <c r="E10" s="87"/>
    </row>
    <row r="11" spans="1:14" x14ac:dyDescent="0.3">
      <c r="A11" s="92"/>
      <c r="B11" s="92"/>
      <c r="C11" s="92"/>
      <c r="D11" s="92"/>
      <c r="E11" s="92"/>
    </row>
    <row r="12" spans="1:14" x14ac:dyDescent="0.3">
      <c r="A12" s="92" t="str">
        <f>CONCATENATE(M15,K22)</f>
        <v/>
      </c>
      <c r="B12" s="92"/>
      <c r="C12" s="92"/>
      <c r="D12" s="92"/>
      <c r="E12" s="92"/>
    </row>
    <row r="13" spans="1:14" x14ac:dyDescent="0.3">
      <c r="A13" s="13"/>
      <c r="B13" s="13"/>
      <c r="C13" s="13"/>
      <c r="D13" s="13"/>
      <c r="E13" s="13"/>
    </row>
    <row r="14" spans="1:14" ht="18" thickBot="1" x14ac:dyDescent="0.4">
      <c r="A14" s="10" t="s">
        <v>1</v>
      </c>
      <c r="B14" s="10" t="s">
        <v>2</v>
      </c>
      <c r="C14" s="10" t="s">
        <v>132</v>
      </c>
      <c r="D14" s="10" t="s">
        <v>3</v>
      </c>
      <c r="E14" s="10" t="s">
        <v>4</v>
      </c>
      <c r="F14" s="11" t="s">
        <v>5</v>
      </c>
      <c r="H14" s="91" t="s">
        <v>6</v>
      </c>
      <c r="I14" s="91"/>
      <c r="J14" s="20"/>
      <c r="M14" s="9"/>
    </row>
    <row r="15" spans="1:14" ht="15" customHeight="1" x14ac:dyDescent="0.3">
      <c r="A15" s="72">
        <f>Processzor!A6</f>
        <v>1005261</v>
      </c>
      <c r="B15" s="73" t="str">
        <f>Processzor!B6</f>
        <v>Uponor Minitec rendszerlemez 1100x700x12mm</v>
      </c>
      <c r="C15" s="83">
        <f>IFERROR(ROUNDUP(Processzor!C6/Processzor!E6,0)*F15," ")</f>
        <v>0</v>
      </c>
      <c r="D15" s="83">
        <f>Processzor!C6</f>
        <v>0</v>
      </c>
      <c r="E15" s="74" t="str">
        <f>Processzor!D6</f>
        <v>m2</v>
      </c>
      <c r="F15" s="12">
        <f>Processzor!E6</f>
        <v>15.4</v>
      </c>
      <c r="M15" s="14"/>
      <c r="N15" s="15"/>
    </row>
    <row r="16" spans="1:14" ht="15" customHeight="1" thickBot="1" x14ac:dyDescent="0.35">
      <c r="A16" s="75">
        <f>Processzor!A7</f>
        <v>1063289</v>
      </c>
      <c r="B16" s="76" t="str">
        <f>Processzor!B7</f>
        <v>Uponor Minitec Comfort cső 9.9x1.1 240m</v>
      </c>
      <c r="C16" s="84">
        <f>IFERROR(ROUNDUP(Processzor!C7/Processzor!E7,0)*F16," ")</f>
        <v>0</v>
      </c>
      <c r="D16" s="84">
        <f>Processzor!C7</f>
        <v>0</v>
      </c>
      <c r="E16" s="78" t="str">
        <f>Processzor!D7</f>
        <v>m</v>
      </c>
      <c r="F16" s="12">
        <f>Processzor!E7</f>
        <v>240</v>
      </c>
      <c r="H16" s="90" t="s">
        <v>7</v>
      </c>
      <c r="I16" s="90"/>
      <c r="J16" s="18"/>
    </row>
    <row r="17" spans="1:11" ht="15" customHeight="1" thickBot="1" x14ac:dyDescent="0.35">
      <c r="A17" s="75">
        <f>Processzor!A8</f>
        <v>1005267</v>
      </c>
      <c r="B17" s="76" t="str">
        <f>Processzor!B8</f>
        <v xml:space="preserve">Uponor Minitec szegélyszigetelés 80x8 mm 20m </v>
      </c>
      <c r="C17" s="84">
        <f>IFERROR(ROUNDUP(Processzor!C8/Processzor!E8,0)*F17," ")</f>
        <v>0</v>
      </c>
      <c r="D17" s="84">
        <f>Processzor!C8</f>
        <v>0</v>
      </c>
      <c r="E17" s="78" t="str">
        <f>Processzor!D8</f>
        <v>m</v>
      </c>
      <c r="F17" s="12">
        <f>Processzor!E8</f>
        <v>20</v>
      </c>
      <c r="H17" s="88" t="s">
        <v>8</v>
      </c>
      <c r="I17" s="89"/>
    </row>
    <row r="18" spans="1:11" ht="15" customHeight="1" x14ac:dyDescent="0.3">
      <c r="A18" s="75">
        <f>Processzor!A9</f>
        <v>1013426</v>
      </c>
      <c r="B18" s="76" t="str">
        <f>Processzor!B9</f>
        <v>Uponor Minitec szorítógyűrűs csavarzat 9,9×1,1-3/4"</v>
      </c>
      <c r="C18" s="84">
        <f>IFERROR(ROUNDUP(Processzor!C9/Processzor!E9,0)*F18," ")</f>
        <v>0</v>
      </c>
      <c r="D18" s="84">
        <f>Processzor!C9</f>
        <v>0</v>
      </c>
      <c r="E18" s="78" t="str">
        <f>Processzor!D9</f>
        <v>db</v>
      </c>
      <c r="F18" s="12">
        <f>Processzor!E9</f>
        <v>1</v>
      </c>
      <c r="J18" s="19"/>
    </row>
    <row r="19" spans="1:11" ht="15" customHeight="1" x14ac:dyDescent="0.3">
      <c r="A19" s="75">
        <f>Processzor!A10</f>
        <v>1135490</v>
      </c>
      <c r="B19" s="76" t="str">
        <f>Processzor!B10</f>
        <v>Uponor Multi műanyag csőrögzítő ív 9,9-12</v>
      </c>
      <c r="C19" s="84">
        <f>IFERROR(ROUNDUP(Processzor!C10/Processzor!E10,0)*F19," ")</f>
        <v>0</v>
      </c>
      <c r="D19" s="84">
        <f>Processzor!C10</f>
        <v>0</v>
      </c>
      <c r="E19" s="78" t="str">
        <f>Processzor!D10</f>
        <v>db</v>
      </c>
      <c r="F19" s="12">
        <f>Processzor!E10</f>
        <v>1</v>
      </c>
    </row>
    <row r="20" spans="1:11" ht="15" customHeight="1" x14ac:dyDescent="0.3">
      <c r="A20" s="75" t="str">
        <f>Processzor!A11</f>
        <v/>
      </c>
      <c r="B20" s="76" t="str">
        <f>Processzor!B11</f>
        <v/>
      </c>
      <c r="C20" s="84" t="str">
        <f>IFERROR(ROUNDUP(Processzor!C11/Processzor!E11,0)*F20," ")</f>
        <v xml:space="preserve"> </v>
      </c>
      <c r="D20" s="84" t="str">
        <f>Processzor!C11</f>
        <v/>
      </c>
      <c r="E20" s="78" t="str">
        <f>Processzor!D11</f>
        <v/>
      </c>
      <c r="F20" s="12" t="str">
        <f>Processzor!E11</f>
        <v/>
      </c>
      <c r="J20" s="1"/>
    </row>
    <row r="21" spans="1:11" ht="15" customHeight="1" x14ac:dyDescent="0.3">
      <c r="A21" s="75" t="str">
        <f>Processzor!A12</f>
        <v/>
      </c>
      <c r="B21" s="76" t="str">
        <f>Processzor!B12</f>
        <v/>
      </c>
      <c r="C21" s="84" t="str">
        <f>IFERROR(ROUNDUP(Processzor!C12/Processzor!E12,0)*F21," ")</f>
        <v xml:space="preserve"> </v>
      </c>
      <c r="D21" s="84" t="str">
        <f>Processzor!C12</f>
        <v/>
      </c>
      <c r="E21" s="78" t="str">
        <f>Processzor!D12</f>
        <v/>
      </c>
      <c r="F21" s="12" t="str">
        <f>Processzor!E12</f>
        <v/>
      </c>
      <c r="H21" s="90" t="s">
        <v>9</v>
      </c>
      <c r="I21" s="90"/>
      <c r="J21" s="1"/>
    </row>
    <row r="22" spans="1:11" ht="15" customHeight="1" thickBot="1" x14ac:dyDescent="0.35">
      <c r="A22" s="75" t="str">
        <f>Processzor!A13</f>
        <v/>
      </c>
      <c r="B22" s="76" t="str">
        <f>Processzor!B13</f>
        <v/>
      </c>
      <c r="C22" s="84" t="str">
        <f>IFERROR(ROUNDUP(Processzor!C13/Processzor!E13,0)*F22," ")</f>
        <v xml:space="preserve"> </v>
      </c>
      <c r="D22" s="84" t="str">
        <f>Processzor!C13</f>
        <v/>
      </c>
      <c r="E22" s="78" t="str">
        <f>Processzor!D13</f>
        <v/>
      </c>
      <c r="F22" s="12" t="str">
        <f>Processzor!E13</f>
        <v/>
      </c>
      <c r="K22" s="7"/>
    </row>
    <row r="23" spans="1:11" ht="15" customHeight="1" thickBot="1" x14ac:dyDescent="0.35">
      <c r="A23" s="79" t="str">
        <f>Processzor!A14</f>
        <v/>
      </c>
      <c r="B23" s="80" t="str">
        <f>Processzor!B14</f>
        <v/>
      </c>
      <c r="C23" s="85" t="str">
        <f>IFERROR(ROUNDUP(Processzor!C14/Processzor!E14,0)*F23," ")</f>
        <v xml:space="preserve"> </v>
      </c>
      <c r="D23" s="85" t="str">
        <f>Processzor!C14</f>
        <v/>
      </c>
      <c r="E23" s="82" t="str">
        <f>Processzor!D14</f>
        <v/>
      </c>
      <c r="F23" s="12" t="str">
        <f>Processzor!E14</f>
        <v/>
      </c>
      <c r="H23" s="16" t="s">
        <v>10</v>
      </c>
      <c r="I23" s="16">
        <v>0</v>
      </c>
      <c r="J23" s="7" t="s">
        <v>11</v>
      </c>
    </row>
    <row r="24" spans="1:11" ht="15" customHeight="1" thickBot="1" x14ac:dyDescent="0.35">
      <c r="A24" s="75">
        <f>Processzor!A15</f>
        <v>1038166</v>
      </c>
      <c r="B24" s="76" t="str">
        <f>Processzor!B15</f>
        <v>Uponor Vario Plus automata légtelenítő 3/8"</v>
      </c>
      <c r="C24" s="99"/>
      <c r="D24" s="77">
        <f>Processzor!C15</f>
        <v>0</v>
      </c>
      <c r="E24" s="78" t="str">
        <f>Processzor!D15</f>
        <v>db</v>
      </c>
      <c r="F24" s="12">
        <f>Processzor!E15</f>
        <v>1</v>
      </c>
      <c r="H24" s="16" t="s">
        <v>10</v>
      </c>
      <c r="I24" s="17">
        <v>0</v>
      </c>
      <c r="J24" s="7" t="s">
        <v>11</v>
      </c>
    </row>
    <row r="25" spans="1:11" ht="15" customHeight="1" thickBot="1" x14ac:dyDescent="0.35">
      <c r="A25" s="75">
        <f>Processzor!A16</f>
        <v>1059132</v>
      </c>
      <c r="B25" s="76" t="str">
        <f>Processzor!B16</f>
        <v>Uponor Vario golyóscsap km/bm 1"/1"</v>
      </c>
      <c r="C25" s="99"/>
      <c r="D25" s="77">
        <f>Processzor!C16</f>
        <v>0</v>
      </c>
      <c r="E25" s="78" t="str">
        <f>Processzor!D16</f>
        <v>db</v>
      </c>
      <c r="F25" s="12">
        <f>Processzor!E16</f>
        <v>1</v>
      </c>
      <c r="H25" s="16" t="s">
        <v>10</v>
      </c>
      <c r="I25" s="56">
        <v>0</v>
      </c>
      <c r="J25" s="7" t="s">
        <v>11</v>
      </c>
    </row>
    <row r="26" spans="1:11" ht="15" customHeight="1" thickBot="1" x14ac:dyDescent="0.35">
      <c r="A26" s="75">
        <f>Processzor!A17</f>
        <v>1032702</v>
      </c>
      <c r="B26" s="76" t="str">
        <f>Processzor!B17</f>
        <v>Uponor Vario Plus osztó-gyűjtő könyök</v>
      </c>
      <c r="C26" s="99"/>
      <c r="D26" s="77">
        <f>Processzor!C17</f>
        <v>0</v>
      </c>
      <c r="E26" s="78" t="str">
        <f>Processzor!D17</f>
        <v>pár</v>
      </c>
      <c r="F26" s="12">
        <f>Processzor!E17</f>
        <v>1</v>
      </c>
      <c r="H26" s="16" t="s">
        <v>44</v>
      </c>
      <c r="I26" s="16">
        <v>0</v>
      </c>
      <c r="J26" s="7" t="s">
        <v>11</v>
      </c>
    </row>
    <row r="27" spans="1:11" ht="15" customHeight="1" thickBot="1" x14ac:dyDescent="0.35">
      <c r="A27" s="75">
        <f>Processzor!A18</f>
        <v>1009209</v>
      </c>
      <c r="B27" s="76" t="str">
        <f>Processzor!B18</f>
        <v>Uponor Vario Plus osztó-gyűjtő alapkészlet</v>
      </c>
      <c r="C27" s="99"/>
      <c r="D27" s="77">
        <f>Processzor!C18</f>
        <v>0</v>
      </c>
      <c r="E27" s="78" t="str">
        <f>Processzor!D18</f>
        <v>db</v>
      </c>
      <c r="F27" s="12">
        <f>Processzor!E18</f>
        <v>1</v>
      </c>
      <c r="H27" s="16" t="s">
        <v>10</v>
      </c>
      <c r="I27" s="16">
        <v>0</v>
      </c>
      <c r="J27" s="7" t="s">
        <v>11</v>
      </c>
    </row>
    <row r="28" spans="1:11" ht="15" customHeight="1" thickBot="1" x14ac:dyDescent="0.35">
      <c r="A28" s="75" t="str">
        <f>Processzor!A19</f>
        <v/>
      </c>
      <c r="B28" s="76" t="str">
        <f>Processzor!B19</f>
        <v/>
      </c>
      <c r="C28" s="99"/>
      <c r="D28" s="77" t="str">
        <f>Processzor!C19</f>
        <v/>
      </c>
      <c r="E28" s="78" t="str">
        <f>Processzor!D19</f>
        <v/>
      </c>
      <c r="F28" s="12" t="str">
        <f>Processzor!E19</f>
        <v/>
      </c>
      <c r="H28" s="17" t="s">
        <v>10</v>
      </c>
      <c r="I28" s="17">
        <v>0</v>
      </c>
      <c r="J28" s="7" t="s">
        <v>11</v>
      </c>
    </row>
    <row r="29" spans="1:11" ht="15" customHeight="1" x14ac:dyDescent="0.3">
      <c r="A29" s="75" t="str">
        <f>Processzor!A20</f>
        <v/>
      </c>
      <c r="B29" s="76" t="str">
        <f>Processzor!B20</f>
        <v/>
      </c>
      <c r="C29" s="99"/>
      <c r="D29" s="77" t="str">
        <f>Processzor!C20</f>
        <v/>
      </c>
      <c r="E29" s="78" t="str">
        <f>Processzor!D20</f>
        <v/>
      </c>
      <c r="F29" s="12" t="str">
        <f>Processzor!E20</f>
        <v/>
      </c>
    </row>
    <row r="30" spans="1:11" ht="15" customHeight="1" x14ac:dyDescent="0.3">
      <c r="A30" s="75" t="str">
        <f>Processzor!A21</f>
        <v/>
      </c>
      <c r="B30" s="76" t="str">
        <f>Processzor!B21</f>
        <v/>
      </c>
      <c r="C30" s="99"/>
      <c r="D30" s="77" t="str">
        <f>Processzor!C21</f>
        <v/>
      </c>
      <c r="E30" s="78" t="str">
        <f>Processzor!D21</f>
        <v/>
      </c>
      <c r="F30" s="12" t="str">
        <f>Processzor!E21</f>
        <v/>
      </c>
      <c r="H30" s="9" t="s">
        <v>12</v>
      </c>
    </row>
    <row r="31" spans="1:11" ht="15" customHeight="1" x14ac:dyDescent="0.3">
      <c r="A31" s="75" t="str">
        <f>Processzor!A22</f>
        <v/>
      </c>
      <c r="B31" s="76" t="str">
        <f>Processzor!B22</f>
        <v/>
      </c>
      <c r="C31" s="99"/>
      <c r="D31" s="77" t="str">
        <f>Processzor!C22</f>
        <v/>
      </c>
      <c r="E31" s="78" t="str">
        <f>Processzor!D22</f>
        <v/>
      </c>
      <c r="F31" s="12" t="str">
        <f>Processzor!E22</f>
        <v/>
      </c>
    </row>
    <row r="32" spans="1:11" ht="15" customHeight="1" x14ac:dyDescent="0.3">
      <c r="A32" s="75" t="str">
        <f>Processzor!A23</f>
        <v/>
      </c>
      <c r="B32" s="76" t="str">
        <f>Processzor!B23</f>
        <v/>
      </c>
      <c r="C32" s="99"/>
      <c r="D32" s="77" t="str">
        <f>Processzor!C23</f>
        <v/>
      </c>
      <c r="E32" s="78" t="str">
        <f>Processzor!D23</f>
        <v/>
      </c>
      <c r="F32" s="12" t="str">
        <f>Processzor!E23</f>
        <v/>
      </c>
    </row>
    <row r="33" spans="1:6" ht="15" customHeight="1" x14ac:dyDescent="0.3">
      <c r="A33" s="75" t="str">
        <f>Processzor!A24</f>
        <v/>
      </c>
      <c r="B33" s="76" t="str">
        <f>Processzor!B24</f>
        <v/>
      </c>
      <c r="C33" s="99"/>
      <c r="D33" s="77" t="str">
        <f>Processzor!C24</f>
        <v/>
      </c>
      <c r="E33" s="78" t="str">
        <f>Processzor!D24</f>
        <v/>
      </c>
      <c r="F33" s="12" t="str">
        <f>Processzor!E24</f>
        <v/>
      </c>
    </row>
    <row r="34" spans="1:6" ht="15" customHeight="1" thickBot="1" x14ac:dyDescent="0.35">
      <c r="A34" s="79" t="str">
        <f>Processzor!A25</f>
        <v/>
      </c>
      <c r="B34" s="80" t="str">
        <f>Processzor!B25</f>
        <v/>
      </c>
      <c r="C34" s="81"/>
      <c r="D34" s="81" t="str">
        <f>Processzor!C25</f>
        <v/>
      </c>
      <c r="E34" s="82" t="str">
        <f>Processzor!D25</f>
        <v/>
      </c>
      <c r="F34" s="12" t="str">
        <f>Processzor!E25</f>
        <v/>
      </c>
    </row>
    <row r="35" spans="1:6" ht="26.25" customHeight="1" x14ac:dyDescent="0.3">
      <c r="A35" s="86" t="s">
        <v>13</v>
      </c>
      <c r="B35" s="86"/>
      <c r="C35" s="86"/>
      <c r="D35" s="86"/>
      <c r="E35" s="86"/>
    </row>
    <row r="36" spans="1:6" x14ac:dyDescent="0.3">
      <c r="A36" s="86"/>
      <c r="B36" s="86"/>
      <c r="C36" s="86"/>
      <c r="D36" s="86"/>
      <c r="E36" s="86"/>
    </row>
  </sheetData>
  <mergeCells count="8">
    <mergeCell ref="A35:E36"/>
    <mergeCell ref="A9:E10"/>
    <mergeCell ref="H17:I17"/>
    <mergeCell ref="H21:I21"/>
    <mergeCell ref="H16:I16"/>
    <mergeCell ref="H14:I14"/>
    <mergeCell ref="A11:E11"/>
    <mergeCell ref="A12:E12"/>
  </mergeCell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8C9B741-5DC7-4088-8497-EDEEF6B790BB}">
          <x14:formula1>
            <xm:f>Processzor!$H$15:$H$20</xm:f>
          </x14:formula1>
          <xm:sqref>H23:H28</xm:sqref>
        </x14:dataValidation>
        <x14:dataValidation type="list" allowBlank="1" showInputMessage="1" showErrorMessage="1" xr:uid="{00000000-0002-0000-0000-000001000000}">
          <x14:formula1>
            <xm:f>Processzor!$J$4:$X$4</xm:f>
          </x14:formula1>
          <xm:sqref>H17:I17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E41"/>
  <sheetViews>
    <sheetView workbookViewId="0">
      <selection activeCell="C6" sqref="C6"/>
    </sheetView>
  </sheetViews>
  <sheetFormatPr defaultRowHeight="12.5" x14ac:dyDescent="0.25"/>
  <cols>
    <col min="1" max="1" width="14.36328125" customWidth="1"/>
    <col min="2" max="2" width="49.54296875" customWidth="1"/>
    <col min="3" max="3" width="10" customWidth="1"/>
    <col min="4" max="4" width="3.54296875" customWidth="1"/>
    <col min="5" max="5" width="4" customWidth="1"/>
    <col min="6" max="6" width="10.36328125" customWidth="1"/>
    <col min="7" max="7" width="14" customWidth="1"/>
    <col min="8" max="8" width="22.90625" customWidth="1"/>
    <col min="9" max="9" width="5" customWidth="1"/>
    <col min="10" max="10" width="9.08984375" customWidth="1"/>
    <col min="11" max="11" width="21.90625" bestFit="1" customWidth="1"/>
    <col min="12" max="12" width="22.1796875" bestFit="1" customWidth="1"/>
    <col min="13" max="13" width="9.08984375" customWidth="1"/>
    <col min="14" max="14" width="21.36328125" bestFit="1" customWidth="1"/>
    <col min="15" max="15" width="20.81640625" bestFit="1" customWidth="1"/>
    <col min="16" max="18" width="9.08984375" customWidth="1"/>
    <col min="19" max="19" width="12.90625" customWidth="1"/>
    <col min="20" max="20" width="18.453125" customWidth="1"/>
    <col min="21" max="21" width="15.54296875" customWidth="1"/>
    <col min="22" max="22" width="14" customWidth="1"/>
    <col min="23" max="23" width="10.36328125" customWidth="1"/>
    <col min="24" max="24" width="12.08984375" customWidth="1"/>
    <col min="25" max="26" width="9.08984375" customWidth="1"/>
  </cols>
  <sheetData>
    <row r="1" spans="1:31" ht="13" thickBot="1" x14ac:dyDescent="0.3">
      <c r="A1" s="28" t="s">
        <v>14</v>
      </c>
      <c r="B1" s="30" t="str">
        <f>Tétellista!H17</f>
        <v>Minitec</v>
      </c>
    </row>
    <row r="2" spans="1:31" ht="13" thickBot="1" x14ac:dyDescent="0.3">
      <c r="A2" s="25" t="s">
        <v>15</v>
      </c>
      <c r="B2" s="32">
        <f>SUM(Tétellista!I23:J28)</f>
        <v>0</v>
      </c>
      <c r="J2" s="96" t="s">
        <v>16</v>
      </c>
      <c r="K2" s="97"/>
      <c r="L2" s="97"/>
      <c r="M2" s="97"/>
      <c r="N2" s="97"/>
      <c r="O2" s="97"/>
      <c r="P2" s="97"/>
      <c r="Q2" s="97"/>
      <c r="R2" s="97"/>
      <c r="S2" s="98"/>
      <c r="T2" s="93" t="s">
        <v>17</v>
      </c>
      <c r="U2" s="94"/>
      <c r="V2" s="94"/>
      <c r="W2" s="94"/>
      <c r="X2" s="94"/>
      <c r="Y2" s="95"/>
      <c r="AA2" s="48" t="s">
        <v>18</v>
      </c>
    </row>
    <row r="3" spans="1:31" ht="13" thickBot="1" x14ac:dyDescent="0.3">
      <c r="H3" s="2"/>
      <c r="I3" s="2"/>
      <c r="J3" s="53">
        <v>9.9</v>
      </c>
      <c r="K3" s="53">
        <v>9.9</v>
      </c>
      <c r="L3" s="53">
        <v>9.9</v>
      </c>
      <c r="M3" s="54">
        <v>14</v>
      </c>
      <c r="N3" s="54">
        <v>16</v>
      </c>
      <c r="O3" s="54">
        <v>16</v>
      </c>
      <c r="P3" s="54">
        <v>16</v>
      </c>
      <c r="Q3" s="54">
        <v>16</v>
      </c>
      <c r="R3" s="54">
        <v>16</v>
      </c>
      <c r="S3" s="54">
        <v>20</v>
      </c>
      <c r="T3" s="54">
        <v>16</v>
      </c>
      <c r="U3" s="55" t="s">
        <v>19</v>
      </c>
      <c r="V3" s="35" t="s">
        <v>123</v>
      </c>
      <c r="W3" s="35" t="s">
        <v>123</v>
      </c>
      <c r="X3" s="36" t="s">
        <v>17</v>
      </c>
      <c r="Y3">
        <v>0.70635000000000003</v>
      </c>
      <c r="AD3" s="22"/>
      <c r="AE3" s="37"/>
    </row>
    <row r="4" spans="1:31" ht="13" thickBot="1" x14ac:dyDescent="0.3">
      <c r="A4" s="28" t="s">
        <v>21</v>
      </c>
      <c r="B4" s="29"/>
      <c r="C4" s="29"/>
      <c r="D4" s="29"/>
      <c r="E4" s="30"/>
      <c r="G4" s="2" t="s">
        <v>22</v>
      </c>
      <c r="H4" s="33" t="s">
        <v>23</v>
      </c>
      <c r="I4" s="51"/>
      <c r="J4" s="34" t="s">
        <v>8</v>
      </c>
      <c r="K4" s="71" t="s">
        <v>113</v>
      </c>
      <c r="L4" s="71" t="s">
        <v>114</v>
      </c>
      <c r="M4" s="35" t="s">
        <v>124</v>
      </c>
      <c r="N4" s="35" t="s">
        <v>125</v>
      </c>
      <c r="O4" s="35" t="s">
        <v>126</v>
      </c>
      <c r="P4" s="35" t="s">
        <v>25</v>
      </c>
      <c r="Q4" s="35" t="s">
        <v>26</v>
      </c>
      <c r="R4" s="35" t="s">
        <v>27</v>
      </c>
      <c r="S4" s="35" t="s">
        <v>28</v>
      </c>
      <c r="T4" s="35" t="s">
        <v>29</v>
      </c>
      <c r="U4" s="35" t="s">
        <v>19</v>
      </c>
      <c r="V4" s="35" t="s">
        <v>127</v>
      </c>
      <c r="W4" s="35" t="s">
        <v>20</v>
      </c>
      <c r="X4" s="36" t="s">
        <v>17</v>
      </c>
      <c r="Y4" s="35" t="s">
        <v>30</v>
      </c>
      <c r="Z4" s="35" t="s">
        <v>31</v>
      </c>
      <c r="AA4" s="35" t="s">
        <v>32</v>
      </c>
      <c r="AB4" s="35" t="s">
        <v>33</v>
      </c>
      <c r="AC4" s="35" t="s">
        <v>34</v>
      </c>
      <c r="AD4" s="36" t="s">
        <v>35</v>
      </c>
      <c r="AE4" s="51">
        <v>16</v>
      </c>
    </row>
    <row r="5" spans="1:31" x14ac:dyDescent="0.25">
      <c r="A5" s="21" t="s">
        <v>1</v>
      </c>
      <c r="B5" t="s">
        <v>2</v>
      </c>
      <c r="C5" t="s">
        <v>3</v>
      </c>
      <c r="E5" s="22"/>
      <c r="G5" t="str">
        <f>Tétellista!H23</f>
        <v>Szoba</v>
      </c>
      <c r="H5" s="45">
        <f>Tétellista!I23</f>
        <v>0</v>
      </c>
      <c r="I5" s="38">
        <f t="shared" ref="I5:I10" si="0">VLOOKUP(G5,$H$15:$I$20,2,FALSE)</f>
        <v>0.15</v>
      </c>
      <c r="J5" s="29">
        <f t="shared" ref="J5" si="1">ROUNDUP($H5/VLOOKUP($G5,$H$15:$M$20,MATCH(J$3,$H$14:$M$14,0),FALSE),0)</f>
        <v>0</v>
      </c>
      <c r="K5" s="29">
        <f t="shared" ref="K5:T5" si="2">ROUNDUP($H5/VLOOKUP($G5,$H$15:$M$20,MATCH(K$3,$H$14:$M$14,0),FALSE),0)</f>
        <v>0</v>
      </c>
      <c r="L5" s="29">
        <f t="shared" si="2"/>
        <v>0</v>
      </c>
      <c r="M5" s="29">
        <f t="shared" si="2"/>
        <v>0</v>
      </c>
      <c r="N5" s="29">
        <f t="shared" si="2"/>
        <v>0</v>
      </c>
      <c r="O5" s="29">
        <f t="shared" si="2"/>
        <v>0</v>
      </c>
      <c r="P5" s="29">
        <f t="shared" si="2"/>
        <v>0</v>
      </c>
      <c r="Q5" s="29">
        <f t="shared" si="2"/>
        <v>0</v>
      </c>
      <c r="R5" s="29">
        <f t="shared" si="2"/>
        <v>0</v>
      </c>
      <c r="S5" s="29">
        <f t="shared" si="2"/>
        <v>0</v>
      </c>
      <c r="T5" s="29">
        <f t="shared" si="2"/>
        <v>0</v>
      </c>
      <c r="U5" s="29">
        <f t="shared" ref="U5:X10" si="3">ROUNDUP($H5/VLOOKUP($G5,$H$15:$P$20,MATCH(U$3,$H$14:$P$14,0),FALSE),0)</f>
        <v>0</v>
      </c>
      <c r="V5" s="29"/>
      <c r="W5" s="29">
        <f t="shared" si="3"/>
        <v>0</v>
      </c>
      <c r="X5" s="30">
        <f t="shared" si="3"/>
        <v>0</v>
      </c>
      <c r="Y5">
        <f t="shared" ref="Y5:Y10" si="4">ROUNDUP(H5/$Y$3,0)</f>
        <v>0</v>
      </c>
      <c r="Z5">
        <f t="shared" ref="Z5:Z10" si="5">IFERROR(ROUNDUP(Y5/X5,0),0)</f>
        <v>0</v>
      </c>
      <c r="AA5">
        <f t="shared" ref="AA5:AA10" si="6">VLOOKUP(Z5,$R$15:$S$37,2,FALSE)</f>
        <v>0</v>
      </c>
      <c r="AB5">
        <f t="shared" ref="AB5:AB10" si="7">X5*2</f>
        <v>0</v>
      </c>
      <c r="AC5">
        <f t="shared" ref="AC5:AC10" si="8">AA5*X5*2</f>
        <v>0</v>
      </c>
      <c r="AD5" s="22">
        <f t="shared" ref="AD5:AD10" si="9">Y5*2-AC5-AB5</f>
        <v>0</v>
      </c>
      <c r="AE5" s="52">
        <f t="shared" ref="AE5:AE10" si="10">H5/I5</f>
        <v>0</v>
      </c>
    </row>
    <row r="6" spans="1:31" x14ac:dyDescent="0.25">
      <c r="A6" s="21">
        <f>IF(HLOOKUP($B$1,'Rendszer cikkszámok'!$J$3:$Y$12,2,FALSE)=0,"",HLOOKUP($B$1,'Rendszer cikkszámok'!$J$3:$Y$12,2,FALSE))</f>
        <v>1005261</v>
      </c>
      <c r="B6" t="str">
        <f>_xlfn.IFNA(VLOOKUP(A6,'Rendszer cikkszámok'!$D$3:$E$88,2,FALSE),"")</f>
        <v>Uponor Minitec rendszerlemez 1100x700x12mm</v>
      </c>
      <c r="C6" s="4">
        <f>_xlfn.IFNA(VLOOKUP(A6,'Rendszer cikkszámok'!$D$3:$F$87,3,FALSE),"")</f>
        <v>0</v>
      </c>
      <c r="D6" t="str">
        <f>_xlfn.IFNA(VLOOKUP(A6,'Rendszer cikkszámok'!$D$3:$G$68,4,FALSE),"")</f>
        <v>m2</v>
      </c>
      <c r="E6" s="22">
        <f>_xlfn.IFNA(VLOOKUP(A6,'Rendszer cikkszámok'!$D$3:$H$68,5,FALSE),"")</f>
        <v>15.4</v>
      </c>
      <c r="G6" t="str">
        <f>Tétellista!H24</f>
        <v>Szoba</v>
      </c>
      <c r="H6" s="46">
        <f>Tétellista!I24</f>
        <v>0</v>
      </c>
      <c r="I6" s="39">
        <f t="shared" si="0"/>
        <v>0.15</v>
      </c>
      <c r="J6">
        <f>ROUNDUP($H6/VLOOKUP(G6,$H$15:$M$20,MATCH(J$3,$H$14:$M$14,0),FALSE),0)</f>
        <v>0</v>
      </c>
      <c r="K6">
        <f t="shared" ref="K6:L10" si="11">ROUNDUP($H6/VLOOKUP($G6,$H$15:$M$20,MATCH(K$3,$H$14:$M$14,0),FALSE),0)</f>
        <v>0</v>
      </c>
      <c r="L6">
        <f t="shared" si="11"/>
        <v>0</v>
      </c>
      <c r="M6">
        <f t="shared" ref="M6:T10" si="12">ROUNDUP($H6/VLOOKUP($G6,$H$15:$M$20,MATCH(M$3,$H$14:$M$14,0),FALSE),0)</f>
        <v>0</v>
      </c>
      <c r="N6">
        <f t="shared" si="12"/>
        <v>0</v>
      </c>
      <c r="O6">
        <f t="shared" si="12"/>
        <v>0</v>
      </c>
      <c r="P6">
        <f t="shared" si="12"/>
        <v>0</v>
      </c>
      <c r="Q6">
        <f t="shared" si="12"/>
        <v>0</v>
      </c>
      <c r="R6">
        <f t="shared" si="12"/>
        <v>0</v>
      </c>
      <c r="S6">
        <f t="shared" si="12"/>
        <v>0</v>
      </c>
      <c r="T6">
        <f t="shared" si="12"/>
        <v>0</v>
      </c>
      <c r="U6">
        <f t="shared" si="3"/>
        <v>0</v>
      </c>
      <c r="W6">
        <f t="shared" si="3"/>
        <v>0</v>
      </c>
      <c r="X6" s="22">
        <f t="shared" si="3"/>
        <v>0</v>
      </c>
      <c r="Y6">
        <f t="shared" si="4"/>
        <v>0</v>
      </c>
      <c r="Z6">
        <f t="shared" si="5"/>
        <v>0</v>
      </c>
      <c r="AA6">
        <f t="shared" si="6"/>
        <v>0</v>
      </c>
      <c r="AB6">
        <f t="shared" si="7"/>
        <v>0</v>
      </c>
      <c r="AC6">
        <f t="shared" si="8"/>
        <v>0</v>
      </c>
      <c r="AD6" s="22">
        <f t="shared" si="9"/>
        <v>0</v>
      </c>
      <c r="AE6" s="49">
        <f t="shared" si="10"/>
        <v>0</v>
      </c>
    </row>
    <row r="7" spans="1:31" x14ac:dyDescent="0.25">
      <c r="A7" s="21">
        <f>IF(HLOOKUP($B$1,'Rendszer cikkszámok'!$J$3:$Y$12,3,FALSE)=0,"",HLOOKUP($B$1,'Rendszer cikkszámok'!$J$3:$Y$12,3,FALSE))</f>
        <v>1063289</v>
      </c>
      <c r="B7" t="str">
        <f>_xlfn.IFNA(VLOOKUP(A7,'Rendszer cikkszámok'!$D$3:$E$88,2,FALSE),"")</f>
        <v>Uponor Minitec Comfort cső 9.9x1.1 240m</v>
      </c>
      <c r="C7" s="4">
        <f>_xlfn.IFNA(VLOOKUP(A7,'Rendszer cikkszámok'!$D$3:$F$87,3,FALSE),"")</f>
        <v>0</v>
      </c>
      <c r="D7" t="str">
        <f>_xlfn.IFNA(VLOOKUP(A7,'Rendszer cikkszámok'!$D$3:$G$68,4,FALSE),"")</f>
        <v>m</v>
      </c>
      <c r="E7" s="22">
        <f>_xlfn.IFNA(VLOOKUP(A7,'Rendszer cikkszámok'!$D$3:$H$68,5,FALSE),"")</f>
        <v>240</v>
      </c>
      <c r="G7" t="str">
        <f>Tétellista!H25</f>
        <v>Szoba</v>
      </c>
      <c r="H7" s="46">
        <f>Tétellista!I25</f>
        <v>0</v>
      </c>
      <c r="I7" s="39">
        <f t="shared" si="0"/>
        <v>0.15</v>
      </c>
      <c r="J7">
        <f>ROUNDUP($H7/VLOOKUP(G7,$H$15:$M$20,MATCH(J$3,$H$14:$M$14,0),FALSE),0)</f>
        <v>0</v>
      </c>
      <c r="K7">
        <f t="shared" si="11"/>
        <v>0</v>
      </c>
      <c r="L7">
        <f t="shared" si="11"/>
        <v>0</v>
      </c>
      <c r="M7">
        <f t="shared" si="12"/>
        <v>0</v>
      </c>
      <c r="N7">
        <f t="shared" si="12"/>
        <v>0</v>
      </c>
      <c r="O7">
        <f t="shared" si="12"/>
        <v>0</v>
      </c>
      <c r="P7">
        <f t="shared" si="12"/>
        <v>0</v>
      </c>
      <c r="Q7">
        <f t="shared" si="12"/>
        <v>0</v>
      </c>
      <c r="R7">
        <f t="shared" si="12"/>
        <v>0</v>
      </c>
      <c r="S7">
        <f t="shared" si="12"/>
        <v>0</v>
      </c>
      <c r="T7">
        <f t="shared" si="12"/>
        <v>0</v>
      </c>
      <c r="U7">
        <f t="shared" si="3"/>
        <v>0</v>
      </c>
      <c r="W7">
        <f t="shared" si="3"/>
        <v>0</v>
      </c>
      <c r="X7" s="22">
        <f t="shared" si="3"/>
        <v>0</v>
      </c>
      <c r="Y7">
        <f t="shared" si="4"/>
        <v>0</v>
      </c>
      <c r="Z7">
        <f t="shared" si="5"/>
        <v>0</v>
      </c>
      <c r="AA7">
        <f t="shared" si="6"/>
        <v>0</v>
      </c>
      <c r="AB7">
        <f t="shared" si="7"/>
        <v>0</v>
      </c>
      <c r="AC7">
        <f t="shared" si="8"/>
        <v>0</v>
      </c>
      <c r="AD7" s="22">
        <f t="shared" si="9"/>
        <v>0</v>
      </c>
      <c r="AE7" s="49">
        <f t="shared" si="10"/>
        <v>0</v>
      </c>
    </row>
    <row r="8" spans="1:31" x14ac:dyDescent="0.25">
      <c r="A8" s="21">
        <f>IF(HLOOKUP($B$1,'Rendszer cikkszámok'!$J$3:$Y$12,4,FALSE)=0,"",HLOOKUP($B$1,'Rendszer cikkszámok'!$J$3:$Y$12,4,FALSE))</f>
        <v>1005267</v>
      </c>
      <c r="B8" t="str">
        <f>_xlfn.IFNA(VLOOKUP(A8,'Rendszer cikkszámok'!$D$3:$E$88,2,FALSE),"")</f>
        <v xml:space="preserve">Uponor Minitec szegélyszigetelés 80x8 mm 20m </v>
      </c>
      <c r="C8" s="4">
        <f>_xlfn.IFNA(VLOOKUP(A8,'Rendszer cikkszámok'!$D$3:$F$87,3,FALSE),"")</f>
        <v>0</v>
      </c>
      <c r="D8" t="str">
        <f>_xlfn.IFNA(VLOOKUP(A8,'Rendszer cikkszámok'!$D$3:$G$68,4,FALSE),"")</f>
        <v>m</v>
      </c>
      <c r="E8" s="22">
        <f>_xlfn.IFNA(VLOOKUP(A8,'Rendszer cikkszámok'!$D$3:$H$68,5,FALSE),"")</f>
        <v>20</v>
      </c>
      <c r="G8" t="str">
        <f>Tétellista!H26</f>
        <v>Fürdő</v>
      </c>
      <c r="H8" s="46">
        <f>Tétellista!I26</f>
        <v>0</v>
      </c>
      <c r="I8" s="39">
        <f t="shared" si="0"/>
        <v>0.1</v>
      </c>
      <c r="J8">
        <f>ROUNDUP($H8/VLOOKUP(G8,$H$15:$M$20,MATCH(J$3,$H$14:$M$14,0),FALSE),0)</f>
        <v>0</v>
      </c>
      <c r="K8">
        <f t="shared" si="11"/>
        <v>0</v>
      </c>
      <c r="L8">
        <f t="shared" si="11"/>
        <v>0</v>
      </c>
      <c r="M8">
        <f t="shared" si="12"/>
        <v>0</v>
      </c>
      <c r="N8">
        <f t="shared" si="12"/>
        <v>0</v>
      </c>
      <c r="O8">
        <f t="shared" si="12"/>
        <v>0</v>
      </c>
      <c r="P8">
        <f t="shared" si="12"/>
        <v>0</v>
      </c>
      <c r="Q8">
        <f t="shared" si="12"/>
        <v>0</v>
      </c>
      <c r="R8">
        <f t="shared" si="12"/>
        <v>0</v>
      </c>
      <c r="S8">
        <f t="shared" si="12"/>
        <v>0</v>
      </c>
      <c r="T8">
        <f t="shared" si="12"/>
        <v>0</v>
      </c>
      <c r="U8">
        <f t="shared" si="3"/>
        <v>0</v>
      </c>
      <c r="W8">
        <f t="shared" si="3"/>
        <v>0</v>
      </c>
      <c r="X8" s="22">
        <f t="shared" si="3"/>
        <v>0</v>
      </c>
      <c r="Y8">
        <f t="shared" si="4"/>
        <v>0</v>
      </c>
      <c r="Z8">
        <f t="shared" si="5"/>
        <v>0</v>
      </c>
      <c r="AA8">
        <f t="shared" si="6"/>
        <v>0</v>
      </c>
      <c r="AB8">
        <f t="shared" si="7"/>
        <v>0</v>
      </c>
      <c r="AC8">
        <f t="shared" si="8"/>
        <v>0</v>
      </c>
      <c r="AD8" s="22">
        <f t="shared" si="9"/>
        <v>0</v>
      </c>
      <c r="AE8" s="49">
        <f t="shared" si="10"/>
        <v>0</v>
      </c>
    </row>
    <row r="9" spans="1:31" x14ac:dyDescent="0.25">
      <c r="A9" s="21">
        <f>IF(HLOOKUP($B$1,'Rendszer cikkszámok'!$J$3:$Y$12,5,FALSE)=0,"",HLOOKUP($B$1,'Rendszer cikkszámok'!$J$3:$Y$12,5,FALSE))</f>
        <v>1013426</v>
      </c>
      <c r="B9" t="str">
        <f>_xlfn.IFNA(VLOOKUP(A9,'Rendszer cikkszámok'!$D$3:$E$88,2,FALSE),"")</f>
        <v>Uponor Minitec szorítógyűrűs csavarzat 9,9×1,1-3/4"</v>
      </c>
      <c r="C9" s="4">
        <f>_xlfn.IFNA(VLOOKUP(A9,'Rendszer cikkszámok'!$D$3:$F$87,3,FALSE),"")</f>
        <v>0</v>
      </c>
      <c r="D9" t="str">
        <f>_xlfn.IFNA(VLOOKUP(A9,'Rendszer cikkszámok'!$D$3:$G$68,4,FALSE),"")</f>
        <v>db</v>
      </c>
      <c r="E9" s="22">
        <f>_xlfn.IFNA(VLOOKUP(A9,'Rendszer cikkszámok'!$D$3:$H$68,5,FALSE),"")</f>
        <v>1</v>
      </c>
      <c r="G9" t="str">
        <f>Tétellista!H27</f>
        <v>Szoba</v>
      </c>
      <c r="H9" s="46">
        <f>Tétellista!I27</f>
        <v>0</v>
      </c>
      <c r="I9" s="39">
        <f t="shared" si="0"/>
        <v>0.15</v>
      </c>
      <c r="J9">
        <f>ROUNDUP($H9/VLOOKUP(G9,$H$15:$M$20,MATCH(J$3,$H$14:$M$14,0),FALSE),0)</f>
        <v>0</v>
      </c>
      <c r="K9">
        <f t="shared" si="11"/>
        <v>0</v>
      </c>
      <c r="L9">
        <f t="shared" si="11"/>
        <v>0</v>
      </c>
      <c r="M9">
        <f t="shared" si="12"/>
        <v>0</v>
      </c>
      <c r="N9">
        <f t="shared" si="12"/>
        <v>0</v>
      </c>
      <c r="O9">
        <f t="shared" si="12"/>
        <v>0</v>
      </c>
      <c r="P9">
        <f t="shared" si="12"/>
        <v>0</v>
      </c>
      <c r="Q9">
        <f t="shared" si="12"/>
        <v>0</v>
      </c>
      <c r="R9">
        <f t="shared" si="12"/>
        <v>0</v>
      </c>
      <c r="S9">
        <f t="shared" si="12"/>
        <v>0</v>
      </c>
      <c r="T9">
        <f t="shared" si="12"/>
        <v>0</v>
      </c>
      <c r="U9">
        <f t="shared" si="3"/>
        <v>0</v>
      </c>
      <c r="W9">
        <f t="shared" si="3"/>
        <v>0</v>
      </c>
      <c r="X9" s="22">
        <f t="shared" si="3"/>
        <v>0</v>
      </c>
      <c r="Y9">
        <f t="shared" si="4"/>
        <v>0</v>
      </c>
      <c r="Z9">
        <f t="shared" si="5"/>
        <v>0</v>
      </c>
      <c r="AA9">
        <f t="shared" si="6"/>
        <v>0</v>
      </c>
      <c r="AB9">
        <f t="shared" si="7"/>
        <v>0</v>
      </c>
      <c r="AC9">
        <f t="shared" si="8"/>
        <v>0</v>
      </c>
      <c r="AD9" s="22">
        <f t="shared" si="9"/>
        <v>0</v>
      </c>
      <c r="AE9" s="49">
        <f t="shared" si="10"/>
        <v>0</v>
      </c>
    </row>
    <row r="10" spans="1:31" ht="13" thickBot="1" x14ac:dyDescent="0.3">
      <c r="A10" s="21">
        <f>IF(HLOOKUP($B$1,'Rendszer cikkszámok'!$J$3:$Y$12,6,FALSE)=0,"",HLOOKUP($B$1,'Rendszer cikkszámok'!$J$3:$Y$12,6,FALSE))</f>
        <v>1135490</v>
      </c>
      <c r="B10" t="str">
        <f>_xlfn.IFNA(VLOOKUP(A10,'Rendszer cikkszámok'!$D$3:$E$88,2,FALSE),"")</f>
        <v>Uponor Multi műanyag csőrögzítő ív 9,9-12</v>
      </c>
      <c r="C10" s="4">
        <f>_xlfn.IFNA(VLOOKUP(A10,'Rendszer cikkszámok'!$D$3:$F$87,3,FALSE),"")</f>
        <v>0</v>
      </c>
      <c r="D10" t="str">
        <f>_xlfn.IFNA(VLOOKUP(A10,'Rendszer cikkszámok'!$D$3:$G$68,4,FALSE),"")</f>
        <v>db</v>
      </c>
      <c r="E10" s="22">
        <f>_xlfn.IFNA(VLOOKUP(A10,'Rendszer cikkszámok'!$D$3:$H$68,5,FALSE),"")</f>
        <v>1</v>
      </c>
      <c r="G10" t="str">
        <f>Tétellista!H28</f>
        <v>Szoba</v>
      </c>
      <c r="H10" s="46">
        <f>Tétellista!I28</f>
        <v>0</v>
      </c>
      <c r="I10" s="39">
        <f t="shared" si="0"/>
        <v>0.15</v>
      </c>
      <c r="J10" s="26">
        <f>ROUNDUP($H10/VLOOKUP(G10,$H$15:$M$20,MATCH(J$3,$H$14:$M$14,0),FALSE),0)</f>
        <v>0</v>
      </c>
      <c r="K10" s="26">
        <f t="shared" si="11"/>
        <v>0</v>
      </c>
      <c r="L10" s="26">
        <f t="shared" si="11"/>
        <v>0</v>
      </c>
      <c r="M10" s="26">
        <f t="shared" si="12"/>
        <v>0</v>
      </c>
      <c r="N10" s="26">
        <f t="shared" si="12"/>
        <v>0</v>
      </c>
      <c r="O10" s="26">
        <f t="shared" si="12"/>
        <v>0</v>
      </c>
      <c r="P10" s="26">
        <f t="shared" si="12"/>
        <v>0</v>
      </c>
      <c r="Q10" s="26">
        <f t="shared" si="12"/>
        <v>0</v>
      </c>
      <c r="R10" s="26">
        <f t="shared" si="12"/>
        <v>0</v>
      </c>
      <c r="S10" s="26">
        <f t="shared" si="12"/>
        <v>0</v>
      </c>
      <c r="T10" s="26">
        <f t="shared" si="12"/>
        <v>0</v>
      </c>
      <c r="U10" s="26">
        <f t="shared" si="3"/>
        <v>0</v>
      </c>
      <c r="V10" s="26"/>
      <c r="W10" s="26">
        <f t="shared" si="3"/>
        <v>0</v>
      </c>
      <c r="X10" s="27">
        <f t="shared" si="3"/>
        <v>0</v>
      </c>
      <c r="Y10">
        <f t="shared" si="4"/>
        <v>0</v>
      </c>
      <c r="Z10">
        <f t="shared" si="5"/>
        <v>0</v>
      </c>
      <c r="AA10">
        <f t="shared" si="6"/>
        <v>0</v>
      </c>
      <c r="AB10">
        <f t="shared" si="7"/>
        <v>0</v>
      </c>
      <c r="AC10">
        <f t="shared" si="8"/>
        <v>0</v>
      </c>
      <c r="AD10" s="22">
        <f t="shared" si="9"/>
        <v>0</v>
      </c>
      <c r="AE10" s="50">
        <f t="shared" si="10"/>
        <v>0</v>
      </c>
    </row>
    <row r="11" spans="1:31" ht="13" thickBot="1" x14ac:dyDescent="0.3">
      <c r="A11" s="21" t="str">
        <f>IF(HLOOKUP($B$1,'Rendszer cikkszámok'!$J$3:$Y$12,7,FALSE)=0,"",HLOOKUP($B$1,'Rendszer cikkszámok'!$J$3:$Y$12,7,FALSE))</f>
        <v/>
      </c>
      <c r="B11" t="str">
        <f>_xlfn.IFNA(VLOOKUP(A11,'Rendszer cikkszámok'!$D$3:$E$88,2,FALSE),"")</f>
        <v/>
      </c>
      <c r="C11" s="4" t="str">
        <f>_xlfn.IFNA(VLOOKUP(A11,'Rendszer cikkszámok'!$D$3:$F$87,3,FALSE),"")</f>
        <v/>
      </c>
      <c r="D11" t="str">
        <f>_xlfn.IFNA(VLOOKUP(A11,'Rendszer cikkszámok'!$D$3:$G$68,4,FALSE),"")</f>
        <v/>
      </c>
      <c r="E11" s="22" t="str">
        <f>_xlfn.IFNA(VLOOKUP(A11,'Rendszer cikkszámok'!$D$3:$H$68,5,FALSE),"")</f>
        <v/>
      </c>
      <c r="H11" s="47"/>
      <c r="I11" s="40"/>
      <c r="J11" s="26">
        <f t="shared" ref="J11:L11" si="13">SUM(J5:J10)</f>
        <v>0</v>
      </c>
      <c r="K11" s="26">
        <f t="shared" si="13"/>
        <v>0</v>
      </c>
      <c r="L11" s="26">
        <f t="shared" si="13"/>
        <v>0</v>
      </c>
      <c r="M11" s="26">
        <f t="shared" ref="M11:N11" si="14">SUM(M5:M10)</f>
        <v>0</v>
      </c>
      <c r="N11" s="26">
        <f t="shared" si="14"/>
        <v>0</v>
      </c>
      <c r="O11" s="26">
        <f t="shared" ref="O11" si="15">SUM(O5:O10)</f>
        <v>0</v>
      </c>
      <c r="P11" s="26">
        <f t="shared" ref="P11:U11" si="16">SUM(P5:P10)</f>
        <v>0</v>
      </c>
      <c r="Q11" s="26">
        <f t="shared" si="16"/>
        <v>0</v>
      </c>
      <c r="R11" s="26">
        <f t="shared" si="16"/>
        <v>0</v>
      </c>
      <c r="S11" s="26">
        <f t="shared" si="16"/>
        <v>0</v>
      </c>
      <c r="T11" s="26">
        <f t="shared" si="16"/>
        <v>0</v>
      </c>
      <c r="U11" s="26">
        <f t="shared" si="16"/>
        <v>0</v>
      </c>
      <c r="V11" s="26"/>
      <c r="W11" s="26">
        <f>SUM(W5:W10)</f>
        <v>0</v>
      </c>
      <c r="X11" s="27">
        <f>SUM(X5:X10)</f>
        <v>0</v>
      </c>
      <c r="Y11" s="33">
        <f>SUM(Y5:Y10)</f>
        <v>0</v>
      </c>
      <c r="Z11" s="41"/>
      <c r="AA11" s="41"/>
      <c r="AB11" s="41">
        <f>SUM(AB5:AB10)</f>
        <v>0</v>
      </c>
      <c r="AC11" s="41">
        <f>SUM(AC5:AC10)</f>
        <v>0</v>
      </c>
      <c r="AD11" s="42">
        <f>SUM(AD5:AD10)</f>
        <v>0</v>
      </c>
      <c r="AE11" s="50">
        <f>SUM(AE5:AE10)</f>
        <v>0</v>
      </c>
    </row>
    <row r="12" spans="1:31" ht="13" thickBot="1" x14ac:dyDescent="0.3">
      <c r="A12" s="21" t="str">
        <f>IF(HLOOKUP($B$1,'Rendszer cikkszámok'!$J$3:$Y$12,8,FALSE)=0,"",HLOOKUP($B$1,'Rendszer cikkszámok'!$J$3:$Y$12,8,FALSE))</f>
        <v/>
      </c>
      <c r="B12" t="str">
        <f>_xlfn.IFNA(VLOOKUP(A12,'Rendszer cikkszámok'!$D$3:$E$88,2,FALSE),"")</f>
        <v/>
      </c>
      <c r="C12" s="4" t="str">
        <f>_xlfn.IFNA(VLOOKUP(A12,'Rendszer cikkszámok'!$D$3:$F$87,3,FALSE),"")</f>
        <v/>
      </c>
      <c r="D12" t="str">
        <f>_xlfn.IFNA(VLOOKUP(A12,'Rendszer cikkszámok'!$D$3:$G$68,4,FALSE),"")</f>
        <v/>
      </c>
      <c r="E12" s="22" t="str">
        <f>_xlfn.IFNA(VLOOKUP(A12,'Rendszer cikkszámok'!$D$3:$H$68,5,FALSE),"")</f>
        <v/>
      </c>
    </row>
    <row r="13" spans="1:31" x14ac:dyDescent="0.25">
      <c r="A13" s="21" t="str">
        <f>IF(HLOOKUP($B$1,'Rendszer cikkszámok'!$J$3:$Y$12,9,FALSE)=0,"",HLOOKUP($B$1,'Rendszer cikkszámok'!$J$3:$Y$12,9,FALSE))</f>
        <v/>
      </c>
      <c r="B13" t="str">
        <f>_xlfn.IFNA(VLOOKUP(A13,'Rendszer cikkszámok'!$D$3:$E$88,2,FALSE),"")</f>
        <v/>
      </c>
      <c r="C13" s="4" t="str">
        <f>_xlfn.IFNA(VLOOKUP(A13,'Rendszer cikkszámok'!$D$3:$F$87,3,FALSE),"")</f>
        <v/>
      </c>
      <c r="D13" t="str">
        <f>_xlfn.IFNA(VLOOKUP(A13,'Rendszer cikkszámok'!$D$3:$G$68,4,FALSE),"")</f>
        <v/>
      </c>
      <c r="E13" s="22" t="str">
        <f>_xlfn.IFNA(VLOOKUP(A13,'Rendszer cikkszámok'!$D$3:$H$68,5,FALSE),"")</f>
        <v/>
      </c>
      <c r="H13" s="28"/>
      <c r="I13" s="29"/>
      <c r="J13" s="43" t="s">
        <v>36</v>
      </c>
      <c r="K13" s="43"/>
      <c r="L13" s="43"/>
      <c r="M13" s="43"/>
      <c r="N13" s="43" t="s">
        <v>37</v>
      </c>
      <c r="O13" s="43"/>
      <c r="P13" s="44"/>
      <c r="R13" s="28"/>
      <c r="S13" s="44" t="s">
        <v>38</v>
      </c>
      <c r="U13" s="2"/>
    </row>
    <row r="14" spans="1:31" x14ac:dyDescent="0.25">
      <c r="A14" s="21" t="str">
        <f>IF(HLOOKUP($B$1,'Rendszer cikkszámok'!$J$3:$Y$12,10,FALSE)=0,"",HLOOKUP($B$1,'Rendszer cikkszámok'!$J$3:$Y$12,10,FALSE))</f>
        <v/>
      </c>
      <c r="B14" t="str">
        <f>_xlfn.IFNA(VLOOKUP(A14,'Rendszer cikkszámok'!$D$3:$E$88,2,FALSE),"")</f>
        <v/>
      </c>
      <c r="C14" s="4" t="str">
        <f>_xlfn.IFNA(VLOOKUP(A14,'Rendszer cikkszámok'!$D$3:$F$87,3,FALSE),"")</f>
        <v/>
      </c>
      <c r="D14" t="str">
        <f>_xlfn.IFNA(VLOOKUP(A14,'Rendszer cikkszámok'!$D$3:$G$68,4,FALSE),"")</f>
        <v/>
      </c>
      <c r="E14" s="22" t="str">
        <f>_xlfn.IFNA(VLOOKUP(A14,'Rendszer cikkszámok'!$D$3:$H$68,5,FALSE),"")</f>
        <v/>
      </c>
      <c r="H14" s="23" t="s">
        <v>39</v>
      </c>
      <c r="I14" s="2" t="s">
        <v>40</v>
      </c>
      <c r="J14">
        <v>9.9</v>
      </c>
      <c r="K14">
        <v>14</v>
      </c>
      <c r="L14">
        <v>16</v>
      </c>
      <c r="M14">
        <v>20</v>
      </c>
      <c r="N14" t="s">
        <v>19</v>
      </c>
      <c r="O14" t="s">
        <v>123</v>
      </c>
      <c r="P14" s="22" t="s">
        <v>17</v>
      </c>
      <c r="R14" s="23" t="s">
        <v>30</v>
      </c>
      <c r="S14" s="24" t="s">
        <v>32</v>
      </c>
    </row>
    <row r="15" spans="1:31" x14ac:dyDescent="0.25">
      <c r="A15" s="21">
        <v>1038166</v>
      </c>
      <c r="B15" t="str">
        <f>_xlfn.IFNA(VLOOKUP(A15,'Rendszer cikkszámok'!$D$3:$E$88,2,FALSE),"")</f>
        <v>Uponor Vario Plus automata légtelenítő 3/8"</v>
      </c>
      <c r="C15" s="5">
        <f>_xlfn.IFNA(VLOOKUP(A15,'Rendszer cikkszámok'!$D$3:$F$87,3,FALSE),"")</f>
        <v>0</v>
      </c>
      <c r="D15" t="str">
        <f>_xlfn.IFNA(VLOOKUP(A15,'Rendszer cikkszámok'!$D$3:$G$87,4,FALSE),"")</f>
        <v>db</v>
      </c>
      <c r="E15" s="22">
        <f>_xlfn.IFNA(VLOOKUP(A15,'Rendszer cikkszámok'!$D$3:$H$87,5,FALSE),"")</f>
        <v>1</v>
      </c>
      <c r="H15" s="23" t="s">
        <v>41</v>
      </c>
      <c r="I15">
        <v>0.15</v>
      </c>
      <c r="J15">
        <v>5</v>
      </c>
      <c r="K15">
        <v>12</v>
      </c>
      <c r="L15">
        <v>14</v>
      </c>
      <c r="M15">
        <v>18</v>
      </c>
      <c r="N15">
        <v>11.25</v>
      </c>
      <c r="O15">
        <v>13.5</v>
      </c>
      <c r="P15" s="22">
        <v>14</v>
      </c>
      <c r="R15" s="21">
        <v>0</v>
      </c>
      <c r="S15" s="22">
        <v>0</v>
      </c>
    </row>
    <row r="16" spans="1:31" x14ac:dyDescent="0.25">
      <c r="A16" s="21">
        <v>1059132</v>
      </c>
      <c r="B16" t="str">
        <f>_xlfn.IFNA(VLOOKUP(A16,'Rendszer cikkszámok'!$D$3:$E$88,2,FALSE),"")</f>
        <v>Uponor Vario golyóscsap km/bm 1"/1"</v>
      </c>
      <c r="C16" s="5">
        <f>_xlfn.IFNA(VLOOKUP(A16,'Rendszer cikkszámok'!$D$3:$F$87,3,FALSE),"")</f>
        <v>0</v>
      </c>
      <c r="D16" t="str">
        <f>_xlfn.IFNA(VLOOKUP(A16,'Rendszer cikkszámok'!$D$3:$G$87,4,FALSE),"")</f>
        <v>db</v>
      </c>
      <c r="E16" s="22">
        <f>_xlfn.IFNA(VLOOKUP(A16,'Rendszer cikkszámok'!$D$3:$H$87,5,FALSE),"")</f>
        <v>1</v>
      </c>
      <c r="H16" s="23" t="s">
        <v>42</v>
      </c>
      <c r="I16">
        <v>0.15</v>
      </c>
      <c r="J16">
        <v>5</v>
      </c>
      <c r="K16">
        <v>12</v>
      </c>
      <c r="L16">
        <v>14</v>
      </c>
      <c r="M16">
        <v>18</v>
      </c>
      <c r="N16">
        <v>11.25</v>
      </c>
      <c r="O16">
        <v>13.5</v>
      </c>
      <c r="P16" s="22">
        <v>14</v>
      </c>
      <c r="R16" s="21">
        <v>1</v>
      </c>
      <c r="S16" s="22">
        <v>1</v>
      </c>
    </row>
    <row r="17" spans="1:19" x14ac:dyDescent="0.25">
      <c r="A17" s="21">
        <f>'Osztó Vario PLUS'!J4</f>
        <v>1032702</v>
      </c>
      <c r="B17" t="str">
        <f>_xlfn.IFNA(VLOOKUP(A17,'Rendszer cikkszámok'!$D$3:$E$88,2,FALSE),"")</f>
        <v>Uponor Vario Plus osztó-gyűjtő könyök</v>
      </c>
      <c r="C17" s="5">
        <f>_xlfn.IFNA(VLOOKUP(A17,'Rendszer cikkszámok'!$D$3:$F$87,3,FALSE),"")</f>
        <v>0</v>
      </c>
      <c r="D17" t="str">
        <f>_xlfn.IFNA(VLOOKUP(A17,'Rendszer cikkszámok'!$D$3:$G$87,4,FALSE),"")</f>
        <v>pár</v>
      </c>
      <c r="E17" s="22">
        <f>_xlfn.IFNA(VLOOKUP(A17,'Rendszer cikkszámok'!$D$3:$H$87,5,FALSE),"")</f>
        <v>1</v>
      </c>
      <c r="H17" s="23" t="s">
        <v>10</v>
      </c>
      <c r="I17">
        <v>0.15</v>
      </c>
      <c r="J17">
        <v>5</v>
      </c>
      <c r="K17">
        <v>12</v>
      </c>
      <c r="L17">
        <v>14</v>
      </c>
      <c r="M17">
        <v>18</v>
      </c>
      <c r="N17">
        <v>11.25</v>
      </c>
      <c r="O17">
        <v>13.5</v>
      </c>
      <c r="P17" s="22">
        <v>14</v>
      </c>
      <c r="R17" s="21">
        <v>2</v>
      </c>
      <c r="S17" s="22">
        <v>1</v>
      </c>
    </row>
    <row r="18" spans="1:19" x14ac:dyDescent="0.25">
      <c r="A18" s="21">
        <f>'Rendszer cikkszámok'!D47</f>
        <v>1009209</v>
      </c>
      <c r="B18" t="str">
        <f>_xlfn.IFNA(VLOOKUP(A18,'Rendszer cikkszámok'!$D$3:$E$88,2,FALSE),"")</f>
        <v>Uponor Vario Plus osztó-gyűjtő alapkészlet</v>
      </c>
      <c r="C18" s="5">
        <f>_xlfn.IFNA(VLOOKUP(A18,'Rendszer cikkszámok'!$D$3:$F$87,3,FALSE),"")</f>
        <v>0</v>
      </c>
      <c r="D18" t="str">
        <f>_xlfn.IFNA(VLOOKUP(A18,'Rendszer cikkszámok'!$D$3:$G$87,4,FALSE),"")</f>
        <v>db</v>
      </c>
      <c r="E18" s="22">
        <f>_xlfn.IFNA(VLOOKUP(A18,'Rendszer cikkszámok'!$D$3:$H$87,5,FALSE),"")</f>
        <v>1</v>
      </c>
      <c r="H18" s="23" t="s">
        <v>43</v>
      </c>
      <c r="I18">
        <v>0.15</v>
      </c>
      <c r="J18">
        <v>5</v>
      </c>
      <c r="K18">
        <v>12</v>
      </c>
      <c r="L18">
        <v>14</v>
      </c>
      <c r="M18">
        <v>18</v>
      </c>
      <c r="N18">
        <v>11.25</v>
      </c>
      <c r="O18">
        <v>13.5</v>
      </c>
      <c r="P18" s="22">
        <v>14</v>
      </c>
      <c r="R18" s="21">
        <v>3</v>
      </c>
      <c r="S18" s="22">
        <v>1</v>
      </c>
    </row>
    <row r="19" spans="1:19" x14ac:dyDescent="0.25">
      <c r="A19" s="21" t="str">
        <f>IF(_xlfn.IFNA(VLOOKUP(HLOOKUP(Processzor!$B$1,Processzor!$J$4:$X$11,8,FALSE),'Osztó Vario PLUS'!$A$4:$T$40,15,FALSE),"")=0,"",_xlfn.IFNA(VLOOKUP(HLOOKUP(Processzor!$B$1,Processzor!$J$4:$X$11,8,FALSE),'Osztó Vario PLUS'!$A$4:$T$40,15,FALSE),""))</f>
        <v/>
      </c>
      <c r="B19" t="str">
        <f>_xlfn.IFNA(VLOOKUP(A19,'Rendszer cikkszámok'!$D$3:$E$88,2,FALSE),"")</f>
        <v/>
      </c>
      <c r="C19" s="5" t="str">
        <f>_xlfn.IFNA(VLOOKUP(A19,'Rendszer cikkszámok'!$D$3:$F$87,3,FALSE),"")</f>
        <v/>
      </c>
      <c r="D19" t="str">
        <f>_xlfn.IFNA(VLOOKUP(A19,'Rendszer cikkszámok'!$D$3:$G$87,4,FALSE),"")</f>
        <v/>
      </c>
      <c r="E19" s="22" t="str">
        <f>_xlfn.IFNA(VLOOKUP(A19,'Rendszer cikkszámok'!$D$3:$H$87,5,FALSE),"")</f>
        <v/>
      </c>
      <c r="H19" s="23" t="s">
        <v>44</v>
      </c>
      <c r="I19">
        <v>0.1</v>
      </c>
      <c r="J19">
        <v>5</v>
      </c>
      <c r="K19">
        <v>12</v>
      </c>
      <c r="L19">
        <v>9</v>
      </c>
      <c r="M19">
        <v>18</v>
      </c>
      <c r="N19">
        <v>11.25</v>
      </c>
      <c r="O19">
        <v>13.5</v>
      </c>
      <c r="P19" s="22">
        <v>14</v>
      </c>
      <c r="R19" s="21">
        <v>4</v>
      </c>
      <c r="S19" s="22">
        <v>1</v>
      </c>
    </row>
    <row r="20" spans="1:19" ht="13" thickBot="1" x14ac:dyDescent="0.3">
      <c r="A20" s="21" t="str">
        <f>IF(_xlfn.IFNA(VLOOKUP(HLOOKUP(Processzor!$B$1,Processzor!$J$4:$X$11,8,FALSE),'Osztó Vario PLUS'!$A$4:$T$40,16,FALSE),"")=0,"",_xlfn.IFNA(VLOOKUP(HLOOKUP(Processzor!$B$1,Processzor!$J$4:$X$11,8,FALSE),'Osztó Vario PLUS'!$A$4:$T$40,16,FALSE),""))</f>
        <v/>
      </c>
      <c r="B20" t="str">
        <f>_xlfn.IFNA(VLOOKUP(A20,'Rendszer cikkszámok'!$D$3:$E$88,2,FALSE),"")</f>
        <v/>
      </c>
      <c r="C20" s="5" t="str">
        <f>_xlfn.IFNA(VLOOKUP(A20,'Rendszer cikkszámok'!$D$3:$F$87,3,FALSE),"")</f>
        <v/>
      </c>
      <c r="D20" t="str">
        <f>_xlfn.IFNA(VLOOKUP(A20,'Rendszer cikkszámok'!$D$3:$G$87,4,FALSE),"")</f>
        <v/>
      </c>
      <c r="E20" s="22" t="str">
        <f>_xlfn.IFNA(VLOOKUP(A20,'Rendszer cikkszámok'!$D$3:$H$87,5,FALSE),"")</f>
        <v/>
      </c>
      <c r="H20" s="31" t="s">
        <v>45</v>
      </c>
      <c r="I20" s="26">
        <v>0.3</v>
      </c>
      <c r="J20" s="26">
        <v>5</v>
      </c>
      <c r="K20" s="26">
        <v>12</v>
      </c>
      <c r="L20" s="26">
        <v>25</v>
      </c>
      <c r="M20" s="26">
        <v>18</v>
      </c>
      <c r="N20" s="26">
        <v>11.25</v>
      </c>
      <c r="O20" s="26">
        <v>13.5</v>
      </c>
      <c r="P20" s="27">
        <v>14</v>
      </c>
      <c r="R20" s="21">
        <v>5</v>
      </c>
      <c r="S20" s="22">
        <v>1</v>
      </c>
    </row>
    <row r="21" spans="1:19" x14ac:dyDescent="0.25">
      <c r="A21" s="21" t="str">
        <f>IF(_xlfn.IFNA(VLOOKUP(HLOOKUP(Processzor!$B$1,Processzor!$J$4:$X$11,8,FALSE),'Osztó Vario PLUS'!$A$4:$T$40,17,FALSE),"")=0,"",_xlfn.IFNA(VLOOKUP(HLOOKUP(Processzor!$B$1,Processzor!$J$4:$X$11,8,FALSE),'Osztó Vario PLUS'!$A$4:$T$40,17,FALSE),""))</f>
        <v/>
      </c>
      <c r="B21" t="str">
        <f>_xlfn.IFNA(VLOOKUP(A21,'Rendszer cikkszámok'!$D$3:$E$88,2,FALSE),"")</f>
        <v/>
      </c>
      <c r="C21" s="5" t="str">
        <f>_xlfn.IFNA(VLOOKUP(A21,'Rendszer cikkszámok'!$D$3:$F$87,3,FALSE),"")</f>
        <v/>
      </c>
      <c r="D21" t="str">
        <f>_xlfn.IFNA(VLOOKUP(A21,'Rendszer cikkszámok'!$D$3:$G$87,4,FALSE),"")</f>
        <v/>
      </c>
      <c r="E21" s="22" t="str">
        <f>_xlfn.IFNA(VLOOKUP(A21,'Rendszer cikkszámok'!$D$3:$H$87,5,FALSE),"")</f>
        <v/>
      </c>
      <c r="R21" s="21">
        <v>6</v>
      </c>
      <c r="S21" s="22">
        <v>2</v>
      </c>
    </row>
    <row r="22" spans="1:19" x14ac:dyDescent="0.25">
      <c r="A22" s="21" t="str">
        <f>IF(_xlfn.IFNA(VLOOKUP(HLOOKUP(Processzor!$B$1,Processzor!$J$4:$X$11,8,FALSE),'Osztó Vario PLUS'!$A$4:$T$40,18,FALSE),"")=0,"",_xlfn.IFNA(VLOOKUP(HLOOKUP(Processzor!$B$1,Processzor!$J$4:$X$11,8,FALSE),'Osztó Vario PLUS'!$A$4:$T$40,18,FALSE),""))</f>
        <v/>
      </c>
      <c r="B22" t="str">
        <f>_xlfn.IFNA(VLOOKUP(A22,'Rendszer cikkszámok'!$D$3:$E$88,2,FALSE),"")</f>
        <v/>
      </c>
      <c r="C22" s="5" t="str">
        <f>_xlfn.IFNA(VLOOKUP(A22,'Rendszer cikkszámok'!$D$3:$F$87,3,FALSE),"")</f>
        <v/>
      </c>
      <c r="D22" t="str">
        <f>_xlfn.IFNA(VLOOKUP(A22,'Rendszer cikkszámok'!$D$3:$G$87,4,FALSE),"")</f>
        <v/>
      </c>
      <c r="E22" s="22" t="str">
        <f>_xlfn.IFNA(VLOOKUP(A22,'Rendszer cikkszámok'!$D$3:$H$87,5,FALSE),"")</f>
        <v/>
      </c>
      <c r="R22" s="21">
        <v>7</v>
      </c>
      <c r="S22" s="22">
        <v>2</v>
      </c>
    </row>
    <row r="23" spans="1:19" x14ac:dyDescent="0.25">
      <c r="A23" s="21" t="str">
        <f>IF(_xlfn.IFNA(VLOOKUP(HLOOKUP(Processzor!$B$1,Processzor!$J$4:$X$11,8,FALSE),'Osztó Vario PLUS'!$A$4:$T$40,19,FALSE),"")=0,"",_xlfn.IFNA(VLOOKUP(HLOOKUP(Processzor!$B$1,Processzor!$J$4:$X$11,8,FALSE),'Osztó Vario PLUS'!$A$4:$T$40,19,FALSE),""))</f>
        <v/>
      </c>
      <c r="B23" t="str">
        <f>_xlfn.IFNA(VLOOKUP(A23,'Rendszer cikkszámok'!$D$3:$E$88,2,FALSE),"")</f>
        <v/>
      </c>
      <c r="C23" s="3" t="str">
        <f>_xlfn.IFNA(VLOOKUP(A23,'Rendszer cikkszámok'!$D$3:$F$87,3,FALSE),"")</f>
        <v/>
      </c>
      <c r="D23" t="str">
        <f>_xlfn.IFNA(VLOOKUP(A23,'Rendszer cikkszámok'!$D$3:$G$87,4,FALSE),"")</f>
        <v/>
      </c>
      <c r="E23" s="22" t="str">
        <f>_xlfn.IFNA(VLOOKUP(A23,'Rendszer cikkszámok'!$D$3:$H$87,5,FALSE),"")</f>
        <v/>
      </c>
      <c r="R23" s="21">
        <v>8</v>
      </c>
      <c r="S23" s="22">
        <v>2</v>
      </c>
    </row>
    <row r="24" spans="1:19" x14ac:dyDescent="0.25">
      <c r="A24" s="21" t="str">
        <f>IF(_xlfn.IFNA(VLOOKUP(HLOOKUP(Processzor!$B$1,Processzor!$J$4:$X$11,8,FALSE),'Osztó Vario PLUS'!$A$4:$T$40,20,FALSE),"")=0,"",_xlfn.IFNA(VLOOKUP(HLOOKUP(Processzor!$B$1,Processzor!$J$4:$X$11,8,FALSE),'Osztó Vario PLUS'!$A$4:$T$40,20,FALSE),""))</f>
        <v/>
      </c>
      <c r="B24" t="str">
        <f>_xlfn.IFNA(VLOOKUP(A24,'Rendszer cikkszámok'!$D$3:$E$88,2,FALSE),"")</f>
        <v/>
      </c>
      <c r="C24" s="3" t="str">
        <f>_xlfn.IFNA(VLOOKUP(A24,'Rendszer cikkszámok'!$D$3:$F$87,3,FALSE),"")</f>
        <v/>
      </c>
      <c r="D24" t="str">
        <f>_xlfn.IFNA(VLOOKUP(A24,'Rendszer cikkszámok'!$D$3:$G$87,4,FALSE),"")</f>
        <v/>
      </c>
      <c r="E24" s="22" t="str">
        <f>_xlfn.IFNA(VLOOKUP(A24,'Rendszer cikkszámok'!$D$3:$H$87,5,FALSE),"")</f>
        <v/>
      </c>
      <c r="R24" s="21">
        <v>9</v>
      </c>
      <c r="S24" s="22">
        <v>2</v>
      </c>
    </row>
    <row r="25" spans="1:19" x14ac:dyDescent="0.25">
      <c r="A25" s="21" t="str">
        <f>IF(_xlfn.IFNA(VLOOKUP(HLOOKUP(Processzor!$B$1,Processzor!$J$4:$X$11,8,FALSE),'Osztó Vario PLUS'!$A$4:$T$40,20,FALSE),"")=0,"",_xlfn.IFNA(VLOOKUP(HLOOKUP(Processzor!$B$1,Processzor!$J$4:$X$11,8,FALSE),'Osztó Vario PLUS'!$A$4:$T$40,20,FALSE),""))</f>
        <v/>
      </c>
      <c r="B25" t="str">
        <f>_xlfn.IFNA(VLOOKUP(A25,'Rendszer cikkszámok'!$D$3:$E$88,2,FALSE),"")</f>
        <v/>
      </c>
      <c r="C25" s="3" t="str">
        <f>_xlfn.IFNA(VLOOKUP(A25,'Rendszer cikkszámok'!$D$3:$F$87,3,FALSE),"")</f>
        <v/>
      </c>
      <c r="D25" t="str">
        <f>_xlfn.IFNA(VLOOKUP(A25,'Rendszer cikkszámok'!$D$3:$G$87,4,FALSE),"")</f>
        <v/>
      </c>
      <c r="E25" s="22" t="str">
        <f>_xlfn.IFNA(VLOOKUP(A25,'Rendszer cikkszámok'!$D$3:$H$87,5,FALSE),"")</f>
        <v/>
      </c>
      <c r="R25" s="21">
        <v>10</v>
      </c>
      <c r="S25" s="22">
        <v>2</v>
      </c>
    </row>
    <row r="26" spans="1:19" x14ac:dyDescent="0.25">
      <c r="B26" t="str">
        <f>_xlfn.IFNA(VLOOKUP(A26,'Rendszer cikkszámok'!$D$3:$E$88,2,FALSE),"")</f>
        <v/>
      </c>
      <c r="R26" s="21">
        <v>11</v>
      </c>
      <c r="S26" s="22">
        <v>3</v>
      </c>
    </row>
    <row r="27" spans="1:19" x14ac:dyDescent="0.25">
      <c r="R27" s="21">
        <v>12</v>
      </c>
      <c r="S27" s="22">
        <v>3</v>
      </c>
    </row>
    <row r="28" spans="1:19" x14ac:dyDescent="0.25">
      <c r="R28" s="21">
        <v>13</v>
      </c>
      <c r="S28" s="22">
        <v>3</v>
      </c>
    </row>
    <row r="29" spans="1:19" x14ac:dyDescent="0.25">
      <c r="R29" s="21">
        <v>14</v>
      </c>
      <c r="S29" s="22">
        <v>3</v>
      </c>
    </row>
    <row r="30" spans="1:19" x14ac:dyDescent="0.25">
      <c r="B30" t="str">
        <f>_xlfn.IFNA(VLOOKUP(A30,'Rendszer cikkszámok'!$D$3:$E$88,2,FALSE),"")</f>
        <v/>
      </c>
      <c r="R30" s="21">
        <v>15</v>
      </c>
      <c r="S30" s="22">
        <v>3</v>
      </c>
    </row>
    <row r="31" spans="1:19" x14ac:dyDescent="0.25">
      <c r="B31" t="str">
        <f>_xlfn.IFNA(VLOOKUP(A31,'Rendszer cikkszámok'!$D$3:$E$88,2,FALSE),"")</f>
        <v/>
      </c>
      <c r="R31" s="21">
        <v>16</v>
      </c>
      <c r="S31" s="22">
        <v>4</v>
      </c>
    </row>
    <row r="32" spans="1:19" x14ac:dyDescent="0.25">
      <c r="B32" t="str">
        <f>_xlfn.IFNA(VLOOKUP(A32,'Rendszer cikkszámok'!$D$3:$E$88,2,FALSE),"")</f>
        <v/>
      </c>
      <c r="R32" s="21">
        <v>17</v>
      </c>
      <c r="S32" s="22">
        <v>4</v>
      </c>
    </row>
    <row r="33" spans="2:19" x14ac:dyDescent="0.25">
      <c r="B33" t="str">
        <f>_xlfn.IFNA(VLOOKUP(A33,'Rendszer cikkszámok'!$D$3:$E$88,2,FALSE),"")</f>
        <v/>
      </c>
      <c r="R33" s="21">
        <v>18</v>
      </c>
      <c r="S33" s="22">
        <v>4</v>
      </c>
    </row>
    <row r="34" spans="2:19" x14ac:dyDescent="0.25">
      <c r="B34" t="str">
        <f>_xlfn.IFNA(VLOOKUP(A34,'Rendszer cikkszámok'!$D$3:$E$88,2,FALSE),"")</f>
        <v/>
      </c>
      <c r="R34" s="21">
        <v>19</v>
      </c>
      <c r="S34" s="22">
        <v>4</v>
      </c>
    </row>
    <row r="35" spans="2:19" ht="13" thickBot="1" x14ac:dyDescent="0.3">
      <c r="R35" s="25">
        <v>20</v>
      </c>
      <c r="S35" s="27">
        <v>4</v>
      </c>
    </row>
    <row r="41" spans="2:19" ht="13.5" customHeight="1" x14ac:dyDescent="0.25"/>
  </sheetData>
  <sheetProtection formatCells="0" formatColumns="0" formatRows="0" insertColumns="0" insertRows="0" insertHyperlinks="0" deleteColumns="0" deleteRows="0" sort="0" autoFilter="0" pivotTables="0"/>
  <mergeCells count="2">
    <mergeCell ref="T2:Y2"/>
    <mergeCell ref="J2:S2"/>
  </mergeCells>
  <dataValidations count="1">
    <dataValidation type="list" allowBlank="1" showInputMessage="1" showErrorMessage="1" sqref="B1" xr:uid="{00000000-0002-0000-0100-000000000000}">
      <formula1>"Minitec, Siccus, Classic, Tecto, Tacker, Minitec mennyezet"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A40"/>
  <sheetViews>
    <sheetView workbookViewId="0">
      <selection activeCell="T34" sqref="T34"/>
    </sheetView>
  </sheetViews>
  <sheetFormatPr defaultRowHeight="12.5" x14ac:dyDescent="0.25"/>
  <cols>
    <col min="1" max="1" width="9.08984375" customWidth="1"/>
    <col min="2" max="2" width="9.08984375" style="59" customWidth="1"/>
    <col min="3" max="4" width="9.08984375" customWidth="1"/>
    <col min="5" max="5" width="9.08984375" style="66" customWidth="1"/>
    <col min="6" max="6" width="11.453125" customWidth="1"/>
    <col min="7" max="10" width="9.08984375" customWidth="1"/>
    <col min="11" max="11" width="9.08984375" style="59" customWidth="1"/>
    <col min="12" max="13" width="9.08984375" customWidth="1"/>
    <col min="14" max="14" width="9.08984375" style="66" customWidth="1"/>
    <col min="15" max="27" width="9.08984375" customWidth="1"/>
  </cols>
  <sheetData>
    <row r="1" spans="1:25" ht="13" x14ac:dyDescent="0.3">
      <c r="A1" s="8" t="s">
        <v>46</v>
      </c>
      <c r="B1" s="57"/>
      <c r="C1" s="63"/>
      <c r="D1" s="63"/>
      <c r="E1" s="64"/>
      <c r="K1" s="57"/>
      <c r="L1" s="63"/>
      <c r="M1" s="63"/>
      <c r="N1" s="64"/>
      <c r="T1" s="8" t="s">
        <v>47</v>
      </c>
    </row>
    <row r="2" spans="1:25" ht="13" x14ac:dyDescent="0.3">
      <c r="A2" s="8">
        <v>1</v>
      </c>
      <c r="B2" s="59">
        <v>2</v>
      </c>
      <c r="C2" s="8">
        <v>3</v>
      </c>
      <c r="D2">
        <v>4</v>
      </c>
      <c r="E2" s="67">
        <v>5</v>
      </c>
      <c r="F2">
        <v>6</v>
      </c>
      <c r="G2" s="8">
        <v>7</v>
      </c>
      <c r="H2">
        <v>8</v>
      </c>
      <c r="I2" s="8">
        <v>9</v>
      </c>
      <c r="J2">
        <v>10</v>
      </c>
      <c r="K2" s="65">
        <v>11</v>
      </c>
      <c r="L2">
        <v>12</v>
      </c>
      <c r="M2" s="8">
        <v>13</v>
      </c>
      <c r="N2" s="66">
        <v>14</v>
      </c>
      <c r="O2" s="8">
        <v>15</v>
      </c>
      <c r="P2">
        <v>16</v>
      </c>
      <c r="Q2" s="8">
        <v>17</v>
      </c>
      <c r="R2">
        <v>18</v>
      </c>
      <c r="S2" s="8">
        <v>19</v>
      </c>
      <c r="T2">
        <v>20</v>
      </c>
      <c r="U2" s="8">
        <v>21</v>
      </c>
      <c r="V2">
        <v>22</v>
      </c>
      <c r="W2" s="8">
        <v>23</v>
      </c>
    </row>
    <row r="3" spans="1:25" x14ac:dyDescent="0.25">
      <c r="B3" s="68">
        <v>2</v>
      </c>
      <c r="C3" s="69">
        <v>3</v>
      </c>
      <c r="D3" s="69">
        <v>4</v>
      </c>
      <c r="E3" s="70">
        <v>5</v>
      </c>
      <c r="F3">
        <v>6</v>
      </c>
      <c r="G3" t="s">
        <v>48</v>
      </c>
      <c r="H3" t="s">
        <v>49</v>
      </c>
      <c r="I3" t="s">
        <v>50</v>
      </c>
      <c r="J3" t="s">
        <v>51</v>
      </c>
      <c r="K3" s="59" t="s">
        <v>52</v>
      </c>
      <c r="L3" t="s">
        <v>53</v>
      </c>
      <c r="M3" t="s">
        <v>54</v>
      </c>
      <c r="N3" s="66" t="s">
        <v>55</v>
      </c>
      <c r="O3" s="2"/>
    </row>
    <row r="4" spans="1:25" x14ac:dyDescent="0.25">
      <c r="B4" s="59">
        <v>1042471</v>
      </c>
      <c r="C4">
        <v>1030583</v>
      </c>
      <c r="D4">
        <v>1030584</v>
      </c>
      <c r="E4" s="66">
        <v>1030585</v>
      </c>
      <c r="F4">
        <v>6</v>
      </c>
      <c r="G4">
        <v>1038166</v>
      </c>
      <c r="H4">
        <v>1059132</v>
      </c>
      <c r="I4">
        <v>1009209</v>
      </c>
      <c r="J4">
        <v>1032702</v>
      </c>
      <c r="K4" s="59">
        <v>1136216</v>
      </c>
      <c r="L4">
        <v>1136217</v>
      </c>
      <c r="M4">
        <v>1136218</v>
      </c>
      <c r="N4" s="66">
        <v>1046999</v>
      </c>
    </row>
    <row r="5" spans="1:25" x14ac:dyDescent="0.25">
      <c r="A5">
        <v>1</v>
      </c>
      <c r="B5" s="59">
        <v>1</v>
      </c>
      <c r="C5">
        <v>0</v>
      </c>
      <c r="D5">
        <v>0</v>
      </c>
      <c r="E5" s="66">
        <v>0</v>
      </c>
      <c r="F5">
        <v>6</v>
      </c>
      <c r="G5">
        <v>2</v>
      </c>
      <c r="H5">
        <v>1</v>
      </c>
      <c r="I5">
        <v>1</v>
      </c>
      <c r="J5">
        <v>1</v>
      </c>
      <c r="K5" s="59">
        <v>1</v>
      </c>
      <c r="L5">
        <v>0</v>
      </c>
      <c r="M5">
        <v>0</v>
      </c>
      <c r="N5" s="66">
        <v>0</v>
      </c>
      <c r="O5">
        <v>1042471</v>
      </c>
      <c r="P5">
        <v>1136216</v>
      </c>
      <c r="Y5">
        <v>1</v>
      </c>
    </row>
    <row r="6" spans="1:25" x14ac:dyDescent="0.25">
      <c r="A6">
        <v>2</v>
      </c>
      <c r="B6" s="59">
        <v>2</v>
      </c>
      <c r="C6">
        <v>0</v>
      </c>
      <c r="D6">
        <v>0</v>
      </c>
      <c r="E6" s="66">
        <v>0</v>
      </c>
      <c r="F6">
        <v>6</v>
      </c>
      <c r="G6">
        <v>2</v>
      </c>
      <c r="H6">
        <v>1</v>
      </c>
      <c r="I6">
        <v>1</v>
      </c>
      <c r="J6">
        <v>1</v>
      </c>
      <c r="K6" s="59">
        <v>1</v>
      </c>
      <c r="L6">
        <v>0</v>
      </c>
      <c r="M6">
        <v>0</v>
      </c>
      <c r="N6" s="66">
        <v>0</v>
      </c>
      <c r="O6">
        <v>1042471</v>
      </c>
      <c r="P6">
        <v>1136216</v>
      </c>
      <c r="Y6">
        <v>2</v>
      </c>
    </row>
    <row r="7" spans="1:25" x14ac:dyDescent="0.25">
      <c r="A7">
        <v>3</v>
      </c>
      <c r="B7" s="59">
        <v>0</v>
      </c>
      <c r="C7">
        <v>1</v>
      </c>
      <c r="D7">
        <v>0</v>
      </c>
      <c r="E7" s="66">
        <v>0</v>
      </c>
      <c r="F7">
        <v>6</v>
      </c>
      <c r="G7">
        <v>2</v>
      </c>
      <c r="H7">
        <v>1</v>
      </c>
      <c r="I7">
        <v>1</v>
      </c>
      <c r="J7">
        <v>1</v>
      </c>
      <c r="K7" s="59">
        <v>1</v>
      </c>
      <c r="L7">
        <v>0</v>
      </c>
      <c r="M7">
        <v>0</v>
      </c>
      <c r="N7" s="66">
        <v>0</v>
      </c>
      <c r="O7">
        <v>1030583</v>
      </c>
      <c r="P7">
        <v>1136216</v>
      </c>
      <c r="Y7">
        <v>3</v>
      </c>
    </row>
    <row r="8" spans="1:25" x14ac:dyDescent="0.25">
      <c r="A8">
        <v>4</v>
      </c>
      <c r="B8" s="59">
        <v>0</v>
      </c>
      <c r="C8">
        <v>0</v>
      </c>
      <c r="D8">
        <v>1</v>
      </c>
      <c r="E8" s="66">
        <v>0</v>
      </c>
      <c r="F8">
        <v>6</v>
      </c>
      <c r="G8">
        <v>2</v>
      </c>
      <c r="H8">
        <v>1</v>
      </c>
      <c r="I8">
        <v>1</v>
      </c>
      <c r="J8">
        <v>1</v>
      </c>
      <c r="K8" s="59">
        <v>1</v>
      </c>
      <c r="L8">
        <v>0</v>
      </c>
      <c r="M8">
        <v>0</v>
      </c>
      <c r="N8" s="66">
        <v>0</v>
      </c>
      <c r="O8">
        <v>1030584</v>
      </c>
      <c r="P8">
        <v>1136216</v>
      </c>
      <c r="Y8">
        <v>4</v>
      </c>
    </row>
    <row r="9" spans="1:25" x14ac:dyDescent="0.25">
      <c r="A9">
        <v>5</v>
      </c>
      <c r="B9" s="59">
        <v>1</v>
      </c>
      <c r="C9">
        <v>0</v>
      </c>
      <c r="D9">
        <v>1</v>
      </c>
      <c r="E9" s="66">
        <v>0</v>
      </c>
      <c r="F9">
        <v>6</v>
      </c>
      <c r="G9">
        <v>2</v>
      </c>
      <c r="H9">
        <v>1</v>
      </c>
      <c r="I9">
        <v>1</v>
      </c>
      <c r="J9">
        <v>1</v>
      </c>
      <c r="K9" s="59">
        <v>1</v>
      </c>
      <c r="L9">
        <v>0</v>
      </c>
      <c r="M9">
        <v>0</v>
      </c>
      <c r="N9" s="66">
        <v>0</v>
      </c>
      <c r="O9">
        <v>1042471</v>
      </c>
      <c r="P9">
        <v>1030584</v>
      </c>
      <c r="Q9">
        <v>1136216</v>
      </c>
      <c r="Y9">
        <v>5</v>
      </c>
    </row>
    <row r="10" spans="1:25" x14ac:dyDescent="0.25">
      <c r="A10">
        <v>6</v>
      </c>
      <c r="B10" s="59">
        <v>0</v>
      </c>
      <c r="C10">
        <v>0</v>
      </c>
      <c r="D10">
        <v>0</v>
      </c>
      <c r="E10" s="66">
        <v>1</v>
      </c>
      <c r="F10">
        <v>6</v>
      </c>
      <c r="G10">
        <v>2</v>
      </c>
      <c r="H10">
        <v>1</v>
      </c>
      <c r="I10">
        <v>1</v>
      </c>
      <c r="J10">
        <v>1</v>
      </c>
      <c r="K10" s="59">
        <v>1</v>
      </c>
      <c r="L10">
        <v>0</v>
      </c>
      <c r="M10">
        <v>0</v>
      </c>
      <c r="N10" s="66">
        <v>0</v>
      </c>
      <c r="O10">
        <v>1030585</v>
      </c>
      <c r="P10">
        <v>1136216</v>
      </c>
      <c r="Y10">
        <v>6</v>
      </c>
    </row>
    <row r="11" spans="1:25" x14ac:dyDescent="0.25">
      <c r="A11">
        <v>7</v>
      </c>
      <c r="B11" s="59">
        <v>0</v>
      </c>
      <c r="C11">
        <v>1</v>
      </c>
      <c r="D11">
        <v>1</v>
      </c>
      <c r="E11" s="66">
        <v>0</v>
      </c>
      <c r="F11">
        <v>6</v>
      </c>
      <c r="G11">
        <v>2</v>
      </c>
      <c r="H11">
        <v>1</v>
      </c>
      <c r="I11">
        <v>1</v>
      </c>
      <c r="J11">
        <v>1</v>
      </c>
      <c r="K11" s="59">
        <v>0</v>
      </c>
      <c r="L11">
        <v>1</v>
      </c>
      <c r="M11">
        <v>0</v>
      </c>
      <c r="N11" s="66">
        <v>0</v>
      </c>
      <c r="O11">
        <v>1030583</v>
      </c>
      <c r="P11">
        <v>1030584</v>
      </c>
      <c r="Q11">
        <v>1136217</v>
      </c>
      <c r="Y11">
        <v>7</v>
      </c>
    </row>
    <row r="12" spans="1:25" x14ac:dyDescent="0.25">
      <c r="A12">
        <v>8</v>
      </c>
      <c r="B12" s="59">
        <v>0</v>
      </c>
      <c r="C12">
        <v>0</v>
      </c>
      <c r="D12">
        <v>2</v>
      </c>
      <c r="E12" s="66">
        <v>0</v>
      </c>
      <c r="F12">
        <v>6</v>
      </c>
      <c r="G12">
        <v>2</v>
      </c>
      <c r="H12">
        <v>1</v>
      </c>
      <c r="I12">
        <v>1</v>
      </c>
      <c r="J12">
        <v>1</v>
      </c>
      <c r="K12" s="59">
        <v>0</v>
      </c>
      <c r="L12">
        <v>1</v>
      </c>
      <c r="M12">
        <v>0</v>
      </c>
      <c r="N12" s="66">
        <v>0</v>
      </c>
      <c r="O12">
        <v>1030584</v>
      </c>
      <c r="P12">
        <v>1136217</v>
      </c>
      <c r="Y12">
        <v>8</v>
      </c>
    </row>
    <row r="13" spans="1:25" x14ac:dyDescent="0.25">
      <c r="A13">
        <v>9</v>
      </c>
      <c r="B13" s="59">
        <v>0</v>
      </c>
      <c r="C13">
        <v>1</v>
      </c>
      <c r="D13">
        <v>0</v>
      </c>
      <c r="E13" s="66">
        <v>1</v>
      </c>
      <c r="F13">
        <v>6</v>
      </c>
      <c r="G13">
        <v>2</v>
      </c>
      <c r="H13">
        <v>1</v>
      </c>
      <c r="I13">
        <v>1</v>
      </c>
      <c r="J13">
        <v>1</v>
      </c>
      <c r="K13" s="59">
        <v>0</v>
      </c>
      <c r="L13">
        <v>1</v>
      </c>
      <c r="M13">
        <v>0</v>
      </c>
      <c r="N13" s="66">
        <v>0</v>
      </c>
      <c r="O13">
        <v>1030583</v>
      </c>
      <c r="P13">
        <v>1030585</v>
      </c>
      <c r="Q13">
        <v>1136217</v>
      </c>
      <c r="Y13">
        <v>9</v>
      </c>
    </row>
    <row r="14" spans="1:25" x14ac:dyDescent="0.25">
      <c r="A14">
        <v>10</v>
      </c>
      <c r="B14" s="59">
        <v>0</v>
      </c>
      <c r="C14">
        <v>0</v>
      </c>
      <c r="D14">
        <v>1</v>
      </c>
      <c r="E14" s="66">
        <v>1</v>
      </c>
      <c r="F14">
        <v>6</v>
      </c>
      <c r="G14">
        <v>2</v>
      </c>
      <c r="H14">
        <v>1</v>
      </c>
      <c r="I14">
        <v>1</v>
      </c>
      <c r="J14">
        <v>1</v>
      </c>
      <c r="K14" s="59">
        <v>0</v>
      </c>
      <c r="L14">
        <v>0</v>
      </c>
      <c r="M14">
        <v>1</v>
      </c>
      <c r="N14" s="66">
        <v>0</v>
      </c>
      <c r="O14">
        <v>1030584</v>
      </c>
      <c r="P14">
        <v>1030585</v>
      </c>
      <c r="Q14">
        <v>1136218</v>
      </c>
      <c r="Y14">
        <v>10</v>
      </c>
    </row>
    <row r="15" spans="1:25" x14ac:dyDescent="0.25">
      <c r="A15">
        <v>11</v>
      </c>
      <c r="B15" s="59">
        <v>1</v>
      </c>
      <c r="C15">
        <v>0</v>
      </c>
      <c r="D15">
        <v>1</v>
      </c>
      <c r="E15" s="66">
        <v>1</v>
      </c>
      <c r="F15">
        <v>6</v>
      </c>
      <c r="G15">
        <v>2</v>
      </c>
      <c r="H15">
        <v>1</v>
      </c>
      <c r="I15">
        <v>1</v>
      </c>
      <c r="J15">
        <v>1</v>
      </c>
      <c r="K15" s="59">
        <v>0</v>
      </c>
      <c r="L15">
        <v>0</v>
      </c>
      <c r="M15">
        <v>1</v>
      </c>
      <c r="N15" s="66">
        <v>0</v>
      </c>
      <c r="O15">
        <v>1042471</v>
      </c>
      <c r="P15">
        <v>1030584</v>
      </c>
      <c r="Q15">
        <v>1030585</v>
      </c>
      <c r="R15">
        <v>1136218</v>
      </c>
      <c r="Y15">
        <v>11</v>
      </c>
    </row>
    <row r="16" spans="1:25" x14ac:dyDescent="0.25">
      <c r="A16">
        <v>12</v>
      </c>
      <c r="B16" s="59">
        <v>0</v>
      </c>
      <c r="C16">
        <v>0</v>
      </c>
      <c r="D16">
        <v>0</v>
      </c>
      <c r="E16" s="66">
        <v>2</v>
      </c>
      <c r="F16">
        <v>6</v>
      </c>
      <c r="G16">
        <v>2</v>
      </c>
      <c r="H16">
        <v>1</v>
      </c>
      <c r="I16">
        <v>1</v>
      </c>
      <c r="J16">
        <v>1</v>
      </c>
      <c r="K16" s="59">
        <v>0</v>
      </c>
      <c r="L16">
        <v>0</v>
      </c>
      <c r="M16">
        <v>1</v>
      </c>
      <c r="N16" s="66">
        <v>0</v>
      </c>
      <c r="O16">
        <v>1030585</v>
      </c>
      <c r="P16">
        <v>1136218</v>
      </c>
      <c r="Y16">
        <v>12</v>
      </c>
    </row>
    <row r="17" spans="1:27" x14ac:dyDescent="0.25">
      <c r="A17">
        <v>13</v>
      </c>
      <c r="B17" s="59">
        <v>1</v>
      </c>
      <c r="C17">
        <v>0</v>
      </c>
      <c r="D17">
        <v>0</v>
      </c>
      <c r="E17" s="66">
        <v>2</v>
      </c>
      <c r="F17">
        <v>6</v>
      </c>
      <c r="G17">
        <v>4</v>
      </c>
      <c r="H17">
        <v>2</v>
      </c>
      <c r="I17">
        <v>2</v>
      </c>
      <c r="J17">
        <v>2</v>
      </c>
      <c r="K17" s="59">
        <v>1</v>
      </c>
      <c r="L17">
        <v>1</v>
      </c>
      <c r="M17">
        <v>0</v>
      </c>
      <c r="N17" s="66">
        <v>0</v>
      </c>
      <c r="O17">
        <v>1042471</v>
      </c>
      <c r="P17">
        <v>1030585</v>
      </c>
      <c r="Q17">
        <v>1136216</v>
      </c>
      <c r="R17">
        <v>1136217</v>
      </c>
      <c r="Y17">
        <v>6</v>
      </c>
      <c r="Z17">
        <v>7</v>
      </c>
    </row>
    <row r="18" spans="1:27" x14ac:dyDescent="0.25">
      <c r="A18">
        <v>14</v>
      </c>
      <c r="B18" s="59">
        <v>2</v>
      </c>
      <c r="C18">
        <v>0</v>
      </c>
      <c r="D18">
        <v>0</v>
      </c>
      <c r="E18" s="66">
        <v>2</v>
      </c>
      <c r="F18">
        <v>6</v>
      </c>
      <c r="G18">
        <v>4</v>
      </c>
      <c r="H18">
        <v>2</v>
      </c>
      <c r="I18">
        <v>2</v>
      </c>
      <c r="J18">
        <v>2</v>
      </c>
      <c r="K18" s="59">
        <v>0</v>
      </c>
      <c r="L18">
        <v>2</v>
      </c>
      <c r="M18">
        <v>0</v>
      </c>
      <c r="N18" s="66">
        <v>0</v>
      </c>
      <c r="O18">
        <v>1042471</v>
      </c>
      <c r="P18">
        <v>1030585</v>
      </c>
      <c r="Q18">
        <v>1136217</v>
      </c>
      <c r="Y18">
        <v>7</v>
      </c>
      <c r="Z18">
        <v>7</v>
      </c>
    </row>
    <row r="19" spans="1:27" x14ac:dyDescent="0.25">
      <c r="A19">
        <v>15</v>
      </c>
      <c r="B19" s="59">
        <v>1</v>
      </c>
      <c r="C19">
        <v>0</v>
      </c>
      <c r="D19">
        <v>2</v>
      </c>
      <c r="E19" s="66">
        <v>1</v>
      </c>
      <c r="F19">
        <v>6</v>
      </c>
      <c r="G19">
        <v>4</v>
      </c>
      <c r="H19">
        <v>2</v>
      </c>
      <c r="I19">
        <v>2</v>
      </c>
      <c r="J19">
        <v>2</v>
      </c>
      <c r="K19" s="59">
        <v>0</v>
      </c>
      <c r="L19">
        <v>2</v>
      </c>
      <c r="M19">
        <v>0</v>
      </c>
      <c r="N19" s="66">
        <v>0</v>
      </c>
      <c r="O19">
        <v>1043471</v>
      </c>
      <c r="P19">
        <v>1030583</v>
      </c>
      <c r="Q19">
        <v>1030585</v>
      </c>
      <c r="R19">
        <v>1136217</v>
      </c>
      <c r="Y19">
        <v>7</v>
      </c>
      <c r="Z19">
        <v>8</v>
      </c>
    </row>
    <row r="20" spans="1:27" x14ac:dyDescent="0.25">
      <c r="A20">
        <v>16</v>
      </c>
      <c r="B20" s="59">
        <v>0</v>
      </c>
      <c r="C20">
        <v>0</v>
      </c>
      <c r="D20">
        <v>4</v>
      </c>
      <c r="E20" s="66">
        <v>0</v>
      </c>
      <c r="F20">
        <v>6</v>
      </c>
      <c r="G20">
        <v>4</v>
      </c>
      <c r="H20">
        <v>2</v>
      </c>
      <c r="I20">
        <v>2</v>
      </c>
      <c r="J20">
        <v>2</v>
      </c>
      <c r="K20" s="59">
        <v>0</v>
      </c>
      <c r="L20">
        <v>2</v>
      </c>
      <c r="M20">
        <v>0</v>
      </c>
      <c r="N20" s="66">
        <v>0</v>
      </c>
      <c r="O20">
        <v>1030584</v>
      </c>
      <c r="P20">
        <v>1136217</v>
      </c>
      <c r="Y20">
        <v>8</v>
      </c>
      <c r="Z20">
        <v>8</v>
      </c>
    </row>
    <row r="21" spans="1:27" x14ac:dyDescent="0.25">
      <c r="A21">
        <v>17</v>
      </c>
      <c r="B21" s="59">
        <v>0</v>
      </c>
      <c r="C21">
        <v>1</v>
      </c>
      <c r="D21">
        <v>2</v>
      </c>
      <c r="E21" s="66">
        <v>1</v>
      </c>
      <c r="F21">
        <v>6</v>
      </c>
      <c r="G21">
        <v>4</v>
      </c>
      <c r="H21">
        <v>2</v>
      </c>
      <c r="I21">
        <v>2</v>
      </c>
      <c r="J21">
        <v>2</v>
      </c>
      <c r="K21" s="59">
        <v>0</v>
      </c>
      <c r="L21">
        <v>2</v>
      </c>
      <c r="M21">
        <v>0</v>
      </c>
      <c r="N21" s="66">
        <v>0</v>
      </c>
      <c r="O21">
        <v>1030583</v>
      </c>
      <c r="P21">
        <v>1030584</v>
      </c>
      <c r="Q21">
        <v>1030585</v>
      </c>
      <c r="R21">
        <v>1136217</v>
      </c>
      <c r="Y21">
        <v>8</v>
      </c>
      <c r="Z21">
        <v>9</v>
      </c>
    </row>
    <row r="22" spans="1:27" x14ac:dyDescent="0.25">
      <c r="A22">
        <v>18</v>
      </c>
      <c r="B22" s="59">
        <v>0</v>
      </c>
      <c r="C22">
        <v>2</v>
      </c>
      <c r="D22">
        <v>0</v>
      </c>
      <c r="E22" s="66">
        <v>2</v>
      </c>
      <c r="F22">
        <v>6</v>
      </c>
      <c r="G22">
        <v>4</v>
      </c>
      <c r="H22">
        <v>2</v>
      </c>
      <c r="I22">
        <v>2</v>
      </c>
      <c r="J22">
        <v>2</v>
      </c>
      <c r="K22" s="59">
        <v>0</v>
      </c>
      <c r="L22">
        <v>2</v>
      </c>
      <c r="M22">
        <v>0</v>
      </c>
      <c r="N22" s="66">
        <v>0</v>
      </c>
      <c r="O22">
        <v>1030583</v>
      </c>
      <c r="P22">
        <v>1030585</v>
      </c>
      <c r="Q22">
        <v>1136217</v>
      </c>
      <c r="Y22">
        <v>9</v>
      </c>
      <c r="Z22">
        <v>9</v>
      </c>
    </row>
    <row r="23" spans="1:27" x14ac:dyDescent="0.25">
      <c r="A23">
        <v>19</v>
      </c>
      <c r="B23" s="59">
        <v>0</v>
      </c>
      <c r="C23">
        <v>1</v>
      </c>
      <c r="D23">
        <v>1</v>
      </c>
      <c r="E23" s="66">
        <v>2</v>
      </c>
      <c r="F23">
        <v>6</v>
      </c>
      <c r="G23">
        <v>4</v>
      </c>
      <c r="H23">
        <v>2</v>
      </c>
      <c r="I23">
        <v>2</v>
      </c>
      <c r="J23">
        <v>2</v>
      </c>
      <c r="K23" s="59">
        <v>0</v>
      </c>
      <c r="L23">
        <v>1</v>
      </c>
      <c r="M23">
        <v>1</v>
      </c>
      <c r="N23" s="66">
        <v>0</v>
      </c>
      <c r="O23">
        <v>1030583</v>
      </c>
      <c r="P23">
        <v>1030584</v>
      </c>
      <c r="Q23">
        <v>1030585</v>
      </c>
      <c r="R23">
        <v>1136217</v>
      </c>
      <c r="S23">
        <v>1136218</v>
      </c>
      <c r="Y23">
        <v>9</v>
      </c>
      <c r="Z23">
        <v>10</v>
      </c>
    </row>
    <row r="24" spans="1:27" x14ac:dyDescent="0.25">
      <c r="A24">
        <v>20</v>
      </c>
      <c r="B24" s="59">
        <v>0</v>
      </c>
      <c r="C24">
        <v>0</v>
      </c>
      <c r="D24">
        <v>2</v>
      </c>
      <c r="E24" s="66">
        <v>2</v>
      </c>
      <c r="F24">
        <v>6</v>
      </c>
      <c r="G24">
        <v>4</v>
      </c>
      <c r="H24">
        <v>2</v>
      </c>
      <c r="I24">
        <v>2</v>
      </c>
      <c r="J24">
        <v>2</v>
      </c>
      <c r="K24" s="59">
        <v>0</v>
      </c>
      <c r="L24">
        <v>0</v>
      </c>
      <c r="M24">
        <v>2</v>
      </c>
      <c r="N24" s="66">
        <v>0</v>
      </c>
      <c r="O24">
        <v>1030584</v>
      </c>
      <c r="P24">
        <v>1030585</v>
      </c>
      <c r="Q24">
        <v>1136218</v>
      </c>
      <c r="Y24">
        <v>10</v>
      </c>
      <c r="Z24">
        <v>10</v>
      </c>
    </row>
    <row r="25" spans="1:27" x14ac:dyDescent="0.25">
      <c r="A25">
        <v>21</v>
      </c>
      <c r="B25" s="59">
        <v>1</v>
      </c>
      <c r="C25">
        <v>0</v>
      </c>
      <c r="D25">
        <v>2</v>
      </c>
      <c r="E25" s="66">
        <v>2</v>
      </c>
      <c r="F25">
        <v>6</v>
      </c>
      <c r="G25">
        <v>4</v>
      </c>
      <c r="H25">
        <v>2</v>
      </c>
      <c r="I25">
        <v>2</v>
      </c>
      <c r="J25">
        <v>2</v>
      </c>
      <c r="K25" s="59">
        <v>0</v>
      </c>
      <c r="L25">
        <v>0</v>
      </c>
      <c r="M25">
        <v>2</v>
      </c>
      <c r="N25" s="66">
        <v>0</v>
      </c>
      <c r="O25">
        <v>1042471</v>
      </c>
      <c r="P25">
        <v>1030584</v>
      </c>
      <c r="Q25">
        <v>1030585</v>
      </c>
      <c r="R25">
        <v>1136218</v>
      </c>
      <c r="Y25">
        <v>10</v>
      </c>
      <c r="Z25">
        <v>11</v>
      </c>
    </row>
    <row r="26" spans="1:27" x14ac:dyDescent="0.25">
      <c r="A26">
        <v>22</v>
      </c>
      <c r="B26" s="59">
        <v>2</v>
      </c>
      <c r="C26">
        <v>0</v>
      </c>
      <c r="D26">
        <v>2</v>
      </c>
      <c r="E26" s="66">
        <v>2</v>
      </c>
      <c r="F26">
        <v>6</v>
      </c>
      <c r="G26">
        <v>4</v>
      </c>
      <c r="H26">
        <v>2</v>
      </c>
      <c r="I26">
        <v>2</v>
      </c>
      <c r="J26">
        <v>2</v>
      </c>
      <c r="K26" s="59">
        <v>0</v>
      </c>
      <c r="L26">
        <v>0</v>
      </c>
      <c r="M26">
        <v>2</v>
      </c>
      <c r="N26" s="66">
        <v>0</v>
      </c>
      <c r="O26">
        <v>1042471</v>
      </c>
      <c r="P26">
        <v>1030584</v>
      </c>
      <c r="Q26">
        <v>1030585</v>
      </c>
      <c r="R26">
        <v>1136218</v>
      </c>
      <c r="Y26">
        <v>11</v>
      </c>
      <c r="Z26">
        <v>11</v>
      </c>
    </row>
    <row r="27" spans="1:27" x14ac:dyDescent="0.25">
      <c r="A27">
        <v>23</v>
      </c>
      <c r="B27" s="59">
        <v>1</v>
      </c>
      <c r="C27">
        <v>0</v>
      </c>
      <c r="D27">
        <v>1</v>
      </c>
      <c r="E27" s="66">
        <v>3</v>
      </c>
      <c r="F27">
        <v>6</v>
      </c>
      <c r="G27">
        <v>4</v>
      </c>
      <c r="H27">
        <v>2</v>
      </c>
      <c r="I27">
        <v>2</v>
      </c>
      <c r="J27">
        <v>2</v>
      </c>
      <c r="K27" s="59">
        <v>0</v>
      </c>
      <c r="L27">
        <v>0</v>
      </c>
      <c r="M27">
        <v>2</v>
      </c>
      <c r="N27" s="66">
        <v>0</v>
      </c>
      <c r="O27">
        <v>1042471</v>
      </c>
      <c r="P27">
        <v>1030584</v>
      </c>
      <c r="Q27">
        <v>1030585</v>
      </c>
      <c r="R27">
        <v>1136218</v>
      </c>
      <c r="Y27">
        <v>11</v>
      </c>
      <c r="Z27">
        <v>12</v>
      </c>
    </row>
    <row r="28" spans="1:27" x14ac:dyDescent="0.25">
      <c r="A28">
        <v>24</v>
      </c>
      <c r="B28" s="59">
        <v>0</v>
      </c>
      <c r="C28">
        <v>0</v>
      </c>
      <c r="D28">
        <v>0</v>
      </c>
      <c r="E28" s="66">
        <v>4</v>
      </c>
      <c r="F28">
        <v>6</v>
      </c>
      <c r="G28">
        <v>4</v>
      </c>
      <c r="H28">
        <v>2</v>
      </c>
      <c r="I28">
        <v>2</v>
      </c>
      <c r="J28">
        <v>2</v>
      </c>
      <c r="K28" s="59">
        <v>0</v>
      </c>
      <c r="L28">
        <v>0</v>
      </c>
      <c r="M28">
        <v>2</v>
      </c>
      <c r="N28" s="66">
        <v>0</v>
      </c>
      <c r="O28">
        <v>1030585</v>
      </c>
      <c r="P28">
        <v>1136218</v>
      </c>
      <c r="Y28">
        <v>12</v>
      </c>
      <c r="Z28">
        <v>12</v>
      </c>
    </row>
    <row r="29" spans="1:27" x14ac:dyDescent="0.25">
      <c r="A29">
        <v>25</v>
      </c>
      <c r="B29" s="59">
        <v>0</v>
      </c>
      <c r="C29">
        <v>1</v>
      </c>
      <c r="D29">
        <v>4</v>
      </c>
      <c r="E29" s="66">
        <v>1</v>
      </c>
      <c r="F29">
        <v>6</v>
      </c>
      <c r="G29">
        <v>6</v>
      </c>
      <c r="H29">
        <v>3</v>
      </c>
      <c r="I29">
        <v>3</v>
      </c>
      <c r="J29">
        <v>3</v>
      </c>
      <c r="K29" s="59">
        <v>0</v>
      </c>
      <c r="L29">
        <v>3</v>
      </c>
      <c r="M29">
        <v>0</v>
      </c>
      <c r="N29" s="66">
        <v>0</v>
      </c>
      <c r="O29">
        <v>1030583</v>
      </c>
      <c r="P29">
        <v>1030584</v>
      </c>
      <c r="Q29">
        <v>1030585</v>
      </c>
      <c r="R29">
        <v>1136217</v>
      </c>
      <c r="Y29">
        <v>8</v>
      </c>
      <c r="Z29">
        <v>8</v>
      </c>
      <c r="AA29">
        <v>9</v>
      </c>
    </row>
    <row r="30" spans="1:27" x14ac:dyDescent="0.25">
      <c r="A30">
        <v>26</v>
      </c>
      <c r="B30" s="59">
        <v>2</v>
      </c>
      <c r="C30">
        <v>2</v>
      </c>
      <c r="D30">
        <v>2</v>
      </c>
      <c r="E30" s="66">
        <v>2</v>
      </c>
      <c r="F30">
        <v>6</v>
      </c>
      <c r="G30">
        <v>6</v>
      </c>
      <c r="H30">
        <v>3</v>
      </c>
      <c r="I30">
        <v>3</v>
      </c>
      <c r="J30">
        <v>3</v>
      </c>
      <c r="K30" s="59">
        <v>0</v>
      </c>
      <c r="L30">
        <v>3</v>
      </c>
      <c r="M30">
        <v>0</v>
      </c>
      <c r="N30" s="66">
        <v>0</v>
      </c>
      <c r="O30">
        <v>1042471</v>
      </c>
      <c r="P30">
        <v>1030583</v>
      </c>
      <c r="Q30">
        <v>1030584</v>
      </c>
      <c r="R30">
        <v>1030585</v>
      </c>
      <c r="S30">
        <v>1136217</v>
      </c>
      <c r="Y30">
        <v>8</v>
      </c>
      <c r="Z30">
        <v>9</v>
      </c>
      <c r="AA30">
        <v>9</v>
      </c>
    </row>
    <row r="31" spans="1:27" x14ac:dyDescent="0.25">
      <c r="A31">
        <v>27</v>
      </c>
      <c r="B31" s="59">
        <v>0</v>
      </c>
      <c r="C31">
        <v>3</v>
      </c>
      <c r="D31">
        <v>0</v>
      </c>
      <c r="E31" s="66">
        <v>3</v>
      </c>
      <c r="F31">
        <v>6</v>
      </c>
      <c r="G31">
        <v>6</v>
      </c>
      <c r="H31">
        <v>3</v>
      </c>
      <c r="I31">
        <v>3</v>
      </c>
      <c r="J31">
        <v>3</v>
      </c>
      <c r="K31" s="59">
        <v>0</v>
      </c>
      <c r="L31">
        <v>3</v>
      </c>
      <c r="M31">
        <v>0</v>
      </c>
      <c r="N31" s="66">
        <v>0</v>
      </c>
      <c r="O31">
        <v>1030583</v>
      </c>
      <c r="P31">
        <v>1030585</v>
      </c>
      <c r="Q31">
        <v>1136217</v>
      </c>
      <c r="Y31">
        <v>9</v>
      </c>
      <c r="Z31">
        <v>9</v>
      </c>
      <c r="AA31">
        <v>9</v>
      </c>
    </row>
    <row r="32" spans="1:27" x14ac:dyDescent="0.25">
      <c r="A32">
        <v>28</v>
      </c>
      <c r="B32" s="59">
        <v>0</v>
      </c>
      <c r="C32">
        <v>2</v>
      </c>
      <c r="D32">
        <v>1</v>
      </c>
      <c r="E32" s="66">
        <v>3</v>
      </c>
      <c r="F32">
        <v>6</v>
      </c>
      <c r="G32">
        <v>6</v>
      </c>
      <c r="H32">
        <v>3</v>
      </c>
      <c r="I32">
        <v>3</v>
      </c>
      <c r="J32">
        <v>3</v>
      </c>
      <c r="K32" s="59">
        <v>0</v>
      </c>
      <c r="L32">
        <v>2</v>
      </c>
      <c r="M32">
        <v>1</v>
      </c>
      <c r="N32" s="66">
        <v>0</v>
      </c>
      <c r="O32">
        <v>1030583</v>
      </c>
      <c r="P32">
        <v>1030584</v>
      </c>
      <c r="Q32">
        <v>1030585</v>
      </c>
      <c r="R32">
        <v>1136217</v>
      </c>
      <c r="S32">
        <v>1136218</v>
      </c>
      <c r="Y32">
        <v>9</v>
      </c>
      <c r="Z32">
        <v>9</v>
      </c>
      <c r="AA32">
        <v>10</v>
      </c>
    </row>
    <row r="33" spans="1:27" x14ac:dyDescent="0.25">
      <c r="A33">
        <v>29</v>
      </c>
      <c r="B33" s="59">
        <v>1</v>
      </c>
      <c r="C33">
        <v>1</v>
      </c>
      <c r="D33">
        <v>2</v>
      </c>
      <c r="E33" s="66">
        <v>3</v>
      </c>
      <c r="F33">
        <v>6</v>
      </c>
      <c r="G33">
        <v>6</v>
      </c>
      <c r="H33">
        <v>3</v>
      </c>
      <c r="I33">
        <v>3</v>
      </c>
      <c r="J33">
        <v>3</v>
      </c>
      <c r="K33" s="59">
        <v>0</v>
      </c>
      <c r="L33">
        <v>1</v>
      </c>
      <c r="M33">
        <v>2</v>
      </c>
      <c r="N33" s="66">
        <v>0</v>
      </c>
      <c r="O33">
        <v>1042471</v>
      </c>
      <c r="P33">
        <v>1030583</v>
      </c>
      <c r="Q33">
        <v>1030584</v>
      </c>
      <c r="R33">
        <v>1030585</v>
      </c>
      <c r="S33">
        <v>1136217</v>
      </c>
      <c r="T33">
        <v>1136218</v>
      </c>
      <c r="Y33">
        <v>9</v>
      </c>
      <c r="Z33">
        <v>10</v>
      </c>
      <c r="AA33">
        <v>10</v>
      </c>
    </row>
    <row r="34" spans="1:27" x14ac:dyDescent="0.25">
      <c r="A34">
        <v>30</v>
      </c>
      <c r="B34" s="59">
        <v>0</v>
      </c>
      <c r="C34">
        <v>0</v>
      </c>
      <c r="D34">
        <v>3</v>
      </c>
      <c r="E34" s="66">
        <v>3</v>
      </c>
      <c r="F34">
        <v>6</v>
      </c>
      <c r="G34">
        <v>6</v>
      </c>
      <c r="H34">
        <v>3</v>
      </c>
      <c r="I34">
        <v>3</v>
      </c>
      <c r="J34">
        <v>3</v>
      </c>
      <c r="K34" s="59">
        <v>0</v>
      </c>
      <c r="L34">
        <v>0</v>
      </c>
      <c r="M34">
        <v>3</v>
      </c>
      <c r="N34" s="66">
        <v>0</v>
      </c>
      <c r="O34">
        <v>1030584</v>
      </c>
      <c r="P34">
        <v>1030585</v>
      </c>
      <c r="Q34">
        <v>1136218</v>
      </c>
      <c r="R34">
        <v>1136218</v>
      </c>
      <c r="Y34">
        <v>10</v>
      </c>
      <c r="Z34">
        <v>10</v>
      </c>
      <c r="AA34">
        <v>10</v>
      </c>
    </row>
    <row r="35" spans="1:27" x14ac:dyDescent="0.25">
      <c r="A35">
        <v>31</v>
      </c>
      <c r="B35" s="59">
        <v>1</v>
      </c>
      <c r="C35">
        <v>0</v>
      </c>
      <c r="D35">
        <v>3</v>
      </c>
      <c r="E35" s="66">
        <v>3</v>
      </c>
      <c r="F35">
        <v>6</v>
      </c>
      <c r="G35">
        <v>6</v>
      </c>
      <c r="H35">
        <v>3</v>
      </c>
      <c r="I35">
        <v>3</v>
      </c>
      <c r="J35">
        <v>3</v>
      </c>
      <c r="K35" s="59">
        <v>0</v>
      </c>
      <c r="L35">
        <v>0</v>
      </c>
      <c r="M35">
        <v>3</v>
      </c>
      <c r="N35" s="66">
        <v>0</v>
      </c>
      <c r="O35">
        <v>1042471</v>
      </c>
      <c r="P35">
        <v>1030584</v>
      </c>
      <c r="Q35">
        <v>1030585</v>
      </c>
      <c r="R35">
        <v>1136218</v>
      </c>
      <c r="Y35">
        <v>10</v>
      </c>
      <c r="Z35">
        <v>10</v>
      </c>
      <c r="AA35">
        <v>11</v>
      </c>
    </row>
    <row r="36" spans="1:27" x14ac:dyDescent="0.25">
      <c r="A36">
        <v>32</v>
      </c>
      <c r="B36" s="59">
        <v>2</v>
      </c>
      <c r="C36">
        <v>0</v>
      </c>
      <c r="D36">
        <v>3</v>
      </c>
      <c r="E36" s="66">
        <v>3</v>
      </c>
      <c r="F36">
        <v>6</v>
      </c>
      <c r="G36">
        <v>6</v>
      </c>
      <c r="H36">
        <v>3</v>
      </c>
      <c r="I36">
        <v>3</v>
      </c>
      <c r="J36">
        <v>3</v>
      </c>
      <c r="K36" s="59">
        <v>0</v>
      </c>
      <c r="L36">
        <v>0</v>
      </c>
      <c r="M36">
        <v>3</v>
      </c>
      <c r="N36" s="66">
        <v>0</v>
      </c>
      <c r="O36">
        <v>1042471</v>
      </c>
      <c r="P36">
        <v>1030584</v>
      </c>
      <c r="Q36">
        <v>1030585</v>
      </c>
      <c r="R36">
        <v>1136218</v>
      </c>
      <c r="Y36">
        <v>10</v>
      </c>
      <c r="Z36">
        <v>11</v>
      </c>
      <c r="AA36">
        <v>11</v>
      </c>
    </row>
    <row r="37" spans="1:27" x14ac:dyDescent="0.25">
      <c r="A37">
        <v>33</v>
      </c>
      <c r="B37" s="59">
        <v>3</v>
      </c>
      <c r="C37">
        <v>0</v>
      </c>
      <c r="D37">
        <v>3</v>
      </c>
      <c r="E37" s="66">
        <v>3</v>
      </c>
      <c r="F37">
        <v>6</v>
      </c>
      <c r="G37">
        <v>6</v>
      </c>
      <c r="H37">
        <v>3</v>
      </c>
      <c r="I37">
        <v>3</v>
      </c>
      <c r="J37">
        <v>3</v>
      </c>
      <c r="K37" s="59">
        <v>0</v>
      </c>
      <c r="L37">
        <v>0</v>
      </c>
      <c r="M37">
        <v>3</v>
      </c>
      <c r="N37" s="66">
        <v>0</v>
      </c>
      <c r="O37">
        <v>1042471</v>
      </c>
      <c r="P37">
        <v>1030584</v>
      </c>
      <c r="Q37">
        <v>1030585</v>
      </c>
      <c r="R37">
        <v>1136218</v>
      </c>
      <c r="Y37">
        <v>11</v>
      </c>
      <c r="Z37">
        <v>11</v>
      </c>
      <c r="AA37">
        <v>11</v>
      </c>
    </row>
    <row r="38" spans="1:27" x14ac:dyDescent="0.25">
      <c r="A38">
        <v>34</v>
      </c>
      <c r="B38" s="59">
        <v>2</v>
      </c>
      <c r="C38">
        <v>0</v>
      </c>
      <c r="D38">
        <v>2</v>
      </c>
      <c r="E38" s="66">
        <v>4</v>
      </c>
      <c r="F38">
        <v>6</v>
      </c>
      <c r="G38">
        <v>6</v>
      </c>
      <c r="H38">
        <v>3</v>
      </c>
      <c r="I38">
        <v>3</v>
      </c>
      <c r="J38">
        <v>3</v>
      </c>
      <c r="K38" s="59">
        <v>0</v>
      </c>
      <c r="L38">
        <v>0</v>
      </c>
      <c r="M38">
        <v>3</v>
      </c>
      <c r="N38" s="66">
        <v>0</v>
      </c>
      <c r="O38">
        <v>1042471</v>
      </c>
      <c r="P38">
        <v>1030584</v>
      </c>
      <c r="Q38">
        <v>1030585</v>
      </c>
      <c r="R38">
        <v>1136218</v>
      </c>
      <c r="Y38">
        <v>11</v>
      </c>
      <c r="Z38">
        <v>11</v>
      </c>
      <c r="AA38">
        <v>12</v>
      </c>
    </row>
    <row r="39" spans="1:27" x14ac:dyDescent="0.25">
      <c r="A39">
        <v>35</v>
      </c>
      <c r="B39" s="59">
        <v>1</v>
      </c>
      <c r="C39">
        <v>0</v>
      </c>
      <c r="D39">
        <v>1</v>
      </c>
      <c r="E39" s="66">
        <v>5</v>
      </c>
      <c r="F39">
        <v>6</v>
      </c>
      <c r="G39">
        <v>6</v>
      </c>
      <c r="H39">
        <v>3</v>
      </c>
      <c r="I39">
        <v>3</v>
      </c>
      <c r="J39">
        <v>3</v>
      </c>
      <c r="K39" s="59">
        <v>0</v>
      </c>
      <c r="L39">
        <v>0</v>
      </c>
      <c r="M39">
        <v>3</v>
      </c>
      <c r="N39" s="66">
        <v>0</v>
      </c>
      <c r="O39">
        <v>1042471</v>
      </c>
      <c r="P39">
        <v>1030584</v>
      </c>
      <c r="Q39">
        <v>1030585</v>
      </c>
      <c r="R39">
        <v>1136218</v>
      </c>
      <c r="Y39">
        <v>11</v>
      </c>
      <c r="Z39">
        <v>12</v>
      </c>
      <c r="AA39">
        <v>12</v>
      </c>
    </row>
    <row r="40" spans="1:27" x14ac:dyDescent="0.25">
      <c r="A40">
        <v>36</v>
      </c>
      <c r="B40" s="59">
        <v>0</v>
      </c>
      <c r="C40">
        <v>0</v>
      </c>
      <c r="D40">
        <v>0</v>
      </c>
      <c r="E40" s="66">
        <v>6</v>
      </c>
      <c r="F40">
        <v>6</v>
      </c>
      <c r="G40">
        <v>6</v>
      </c>
      <c r="H40">
        <v>3</v>
      </c>
      <c r="I40">
        <v>3</v>
      </c>
      <c r="J40">
        <v>3</v>
      </c>
      <c r="K40" s="59">
        <v>0</v>
      </c>
      <c r="L40">
        <v>0</v>
      </c>
      <c r="M40">
        <v>3</v>
      </c>
      <c r="N40" s="66">
        <v>0</v>
      </c>
      <c r="O40">
        <v>1030585</v>
      </c>
      <c r="P40">
        <v>1136218</v>
      </c>
      <c r="Y40">
        <v>12</v>
      </c>
      <c r="Z40">
        <v>12</v>
      </c>
      <c r="AA40">
        <v>12</v>
      </c>
    </row>
  </sheetData>
  <sheetProtection formatCells="0" formatColumns="0" formatRows="0" insertColumns="0" insertRows="0" insertHyperlinks="0" deleteColumns="0" deleteRows="0" sort="0" autoFilter="0" pivotTables="0"/>
  <conditionalFormatting sqref="B5">
    <cfRule type="cellIs" dxfId="15" priority="20" stopIfTrue="1" operator="greaterThan">
      <formula>0</formula>
    </cfRule>
  </conditionalFormatting>
  <conditionalFormatting sqref="B6:E34 G6:N34 O12:S19 O20:P20 R20:S20 O21:T34 C35:D37 G35:J40 L35:M40">
    <cfRule type="cellIs" dxfId="14" priority="36" stopIfTrue="1" operator="greaterThan">
      <formula>0</formula>
    </cfRule>
  </conditionalFormatting>
  <conditionalFormatting sqref="G5:K5">
    <cfRule type="cellIs" dxfId="13" priority="21" stopIfTrue="1" operator="greaterThan">
      <formula>0</formula>
    </cfRule>
  </conditionalFormatting>
  <conditionalFormatting sqref="O35:P40">
    <cfRule type="cellIs" dxfId="12" priority="1" stopIfTrue="1" operator="greaterThan">
      <formula>0</formula>
    </cfRule>
  </conditionalFormatting>
  <conditionalFormatting sqref="O4:T11">
    <cfRule type="cellIs" dxfId="11" priority="22" stopIfTrue="1" operator="greaterThan">
      <formula>0</formula>
    </cfRule>
  </conditionalFormatting>
  <conditionalFormatting sqref="P9">
    <cfRule type="cellIs" dxfId="10" priority="31" stopIfTrue="1" operator="greaterThan">
      <formula>0</formula>
    </cfRule>
  </conditionalFormatting>
  <conditionalFormatting sqref="P11">
    <cfRule type="cellIs" dxfId="9" priority="32" stopIfTrue="1" operator="greaterThan">
      <formula>0</formula>
    </cfRule>
  </conditionalFormatting>
  <conditionalFormatting sqref="P13:P15">
    <cfRule type="cellIs" dxfId="8" priority="28" stopIfTrue="1" operator="greaterThan">
      <formula>0</formula>
    </cfRule>
  </conditionalFormatting>
  <conditionalFormatting sqref="P17:P18">
    <cfRule type="cellIs" dxfId="7" priority="26" stopIfTrue="1" operator="greaterThan">
      <formula>0</formula>
    </cfRule>
  </conditionalFormatting>
  <conditionalFormatting sqref="P24:P25">
    <cfRule type="cellIs" dxfId="6" priority="24" stopIfTrue="1" operator="greaterThan">
      <formula>0</formula>
    </cfRule>
  </conditionalFormatting>
  <conditionalFormatting sqref="Q15">
    <cfRule type="cellIs" dxfId="5" priority="27" stopIfTrue="1" operator="greaterThan">
      <formula>0</formula>
    </cfRule>
  </conditionalFormatting>
  <conditionalFormatting sqref="Q19 Q21 Q23 P27:Q27 Q33:R33">
    <cfRule type="cellIs" dxfId="4" priority="35" stopIfTrue="1" operator="greaterThan">
      <formula>0</formula>
    </cfRule>
  </conditionalFormatting>
  <conditionalFormatting sqref="Q25:Q26">
    <cfRule type="cellIs" dxfId="3" priority="23" stopIfTrue="1" operator="greaterThan">
      <formula>0</formula>
    </cfRule>
  </conditionalFormatting>
  <conditionalFormatting sqref="Q35:R39">
    <cfRule type="cellIs" dxfId="2" priority="2" stopIfTrue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Y112"/>
  <sheetViews>
    <sheetView zoomScale="115" zoomScaleNormal="115" workbookViewId="0">
      <selection activeCell="F21" sqref="F21"/>
    </sheetView>
  </sheetViews>
  <sheetFormatPr defaultRowHeight="12.5" x14ac:dyDescent="0.25"/>
  <cols>
    <col min="1" max="1" width="9.08984375" customWidth="1"/>
    <col min="2" max="2" width="57.54296875" customWidth="1"/>
    <col min="3" max="4" width="9.08984375" customWidth="1"/>
    <col min="5" max="5" width="57.54296875" customWidth="1"/>
    <col min="6" max="6" width="10.36328125" customWidth="1"/>
    <col min="7" max="9" width="8" customWidth="1"/>
    <col min="10" max="19" width="9.36328125" customWidth="1"/>
    <col min="20" max="20" width="21.453125" bestFit="1" customWidth="1"/>
    <col min="21" max="21" width="21.81640625" bestFit="1" customWidth="1"/>
    <col min="22" max="22" width="12.453125" customWidth="1"/>
    <col min="23" max="23" width="20.1796875" bestFit="1" customWidth="1"/>
    <col min="24" max="24" width="20.54296875" bestFit="1" customWidth="1"/>
    <col min="25" max="26" width="9.08984375" customWidth="1"/>
  </cols>
  <sheetData>
    <row r="1" spans="1:25" ht="13" x14ac:dyDescent="0.3">
      <c r="A1" s="8" t="s">
        <v>56</v>
      </c>
      <c r="D1" s="8" t="s">
        <v>57</v>
      </c>
      <c r="J1" s="8" t="s">
        <v>58</v>
      </c>
    </row>
    <row r="3" spans="1:25" x14ac:dyDescent="0.25">
      <c r="A3" t="s">
        <v>8</v>
      </c>
      <c r="D3">
        <v>1063289</v>
      </c>
      <c r="E3" s="2" t="s">
        <v>59</v>
      </c>
      <c r="F3">
        <f>Processzor!$B$2/0.1</f>
        <v>0</v>
      </c>
      <c r="G3" s="2" t="s">
        <v>60</v>
      </c>
      <c r="H3">
        <v>240</v>
      </c>
      <c r="J3" t="s">
        <v>8</v>
      </c>
      <c r="K3" t="s">
        <v>24</v>
      </c>
      <c r="L3" t="s">
        <v>25</v>
      </c>
      <c r="M3" t="s">
        <v>19</v>
      </c>
      <c r="N3" t="s">
        <v>26</v>
      </c>
      <c r="O3" t="s">
        <v>20</v>
      </c>
      <c r="P3" t="s">
        <v>27</v>
      </c>
      <c r="Q3" s="2" t="s">
        <v>28</v>
      </c>
      <c r="R3" s="2" t="s">
        <v>17</v>
      </c>
      <c r="S3" s="2" t="s">
        <v>29</v>
      </c>
      <c r="T3" s="2" t="s">
        <v>113</v>
      </c>
      <c r="U3" s="2" t="s">
        <v>114</v>
      </c>
      <c r="V3" s="2" t="s">
        <v>120</v>
      </c>
      <c r="W3" s="2" t="s">
        <v>126</v>
      </c>
      <c r="X3" s="2" t="s">
        <v>125</v>
      </c>
      <c r="Y3" s="2" t="s">
        <v>127</v>
      </c>
    </row>
    <row r="4" spans="1:25" x14ac:dyDescent="0.25">
      <c r="A4">
        <v>1005261</v>
      </c>
      <c r="B4" s="2" t="str">
        <f>VLOOKUP(A4,$D$3:$E$35,2,FALSE)</f>
        <v>Uponor Minitec rendszerlemez 1100x700x12mm</v>
      </c>
      <c r="D4">
        <v>1062884</v>
      </c>
      <c r="E4" s="2" t="s">
        <v>61</v>
      </c>
      <c r="F4" s="3">
        <f>Processzor!$B$2/0.15</f>
        <v>0</v>
      </c>
      <c r="G4" s="2" t="s">
        <v>60</v>
      </c>
      <c r="H4">
        <v>240</v>
      </c>
      <c r="J4">
        <f>A4</f>
        <v>1005261</v>
      </c>
      <c r="K4">
        <f t="shared" ref="K4:K9" si="0">A11</f>
        <v>1005485</v>
      </c>
      <c r="L4">
        <f>A19</f>
        <v>1062045</v>
      </c>
      <c r="M4">
        <f t="shared" ref="M4:M11" si="1">A26</f>
        <v>1061171</v>
      </c>
      <c r="N4">
        <f t="shared" ref="N4:N9" si="2">A36</f>
        <v>1090924</v>
      </c>
      <c r="O4">
        <f t="shared" ref="O4:O10" si="3">A44</f>
        <v>1005274</v>
      </c>
      <c r="P4">
        <f>A53</f>
        <v>1062045</v>
      </c>
      <c r="Q4">
        <f>A60</f>
        <v>1009230</v>
      </c>
      <c r="R4">
        <f>A66</f>
        <v>1090937</v>
      </c>
      <c r="S4">
        <v>1087302</v>
      </c>
      <c r="T4">
        <v>1122381</v>
      </c>
      <c r="U4">
        <v>1122381</v>
      </c>
      <c r="V4">
        <v>1143475</v>
      </c>
      <c r="W4">
        <v>1143475</v>
      </c>
      <c r="X4">
        <v>1143475</v>
      </c>
      <c r="Y4">
        <v>1005405</v>
      </c>
    </row>
    <row r="5" spans="1:25" x14ac:dyDescent="0.25">
      <c r="A5">
        <v>1063289</v>
      </c>
      <c r="B5" s="2" t="str">
        <f>VLOOKUP(A5,$D$3:$E$35,2,FALSE)</f>
        <v>Uponor Minitec Comfort cső 9.9x1.1 240m</v>
      </c>
      <c r="D5">
        <v>1062045</v>
      </c>
      <c r="E5" s="2" t="s">
        <v>62</v>
      </c>
      <c r="F5" s="3">
        <f>Processzor!AE11</f>
        <v>0</v>
      </c>
      <c r="G5" s="2" t="s">
        <v>60</v>
      </c>
      <c r="H5">
        <v>240</v>
      </c>
      <c r="J5">
        <f>A5</f>
        <v>1063289</v>
      </c>
      <c r="K5">
        <f t="shared" si="0"/>
        <v>1005486</v>
      </c>
      <c r="L5">
        <f>A20</f>
        <v>1005049</v>
      </c>
      <c r="M5">
        <f t="shared" si="1"/>
        <v>1061172</v>
      </c>
      <c r="N5">
        <f t="shared" si="2"/>
        <v>1086529</v>
      </c>
      <c r="O5">
        <f t="shared" si="3"/>
        <v>1063289</v>
      </c>
      <c r="P5">
        <f t="shared" ref="P5:P8" si="4">A54</f>
        <v>1005477</v>
      </c>
      <c r="Q5">
        <f t="shared" ref="Q5:Q7" si="5">A61</f>
        <v>1065290</v>
      </c>
      <c r="R5">
        <f t="shared" ref="R5:R8" si="6">A67</f>
        <v>1039950</v>
      </c>
      <c r="S5">
        <v>1063322</v>
      </c>
      <c r="T5">
        <v>1139793</v>
      </c>
      <c r="U5">
        <v>1005049</v>
      </c>
      <c r="V5">
        <v>1143476</v>
      </c>
      <c r="W5">
        <v>1062045</v>
      </c>
      <c r="X5">
        <v>1143476</v>
      </c>
      <c r="Y5">
        <v>1062884</v>
      </c>
    </row>
    <row r="6" spans="1:25" x14ac:dyDescent="0.25">
      <c r="A6">
        <v>1005267</v>
      </c>
      <c r="B6" s="2" t="str">
        <f>VLOOKUP(A6,$D$3:$E$35,2,FALSE)</f>
        <v xml:space="preserve">Uponor Minitec szegélyszigetelés 80x8 mm 20m </v>
      </c>
      <c r="D6">
        <v>1009230</v>
      </c>
      <c r="E6" s="2" t="s">
        <v>63</v>
      </c>
      <c r="F6" s="3">
        <f>Processzor!$B$2/0.15</f>
        <v>0</v>
      </c>
      <c r="G6" s="2" t="s">
        <v>60</v>
      </c>
      <c r="H6">
        <v>240</v>
      </c>
      <c r="J6">
        <f>A6</f>
        <v>1005267</v>
      </c>
      <c r="K6">
        <f>A13</f>
        <v>1005049</v>
      </c>
      <c r="L6">
        <f>A21</f>
        <v>1000080</v>
      </c>
      <c r="M6">
        <f>A28</f>
        <v>1005264</v>
      </c>
      <c r="N6">
        <f>A38</f>
        <v>1062045</v>
      </c>
      <c r="O6">
        <f>A46</f>
        <v>1020543</v>
      </c>
      <c r="P6">
        <f t="shared" si="4"/>
        <v>1000080</v>
      </c>
      <c r="Q6">
        <f t="shared" si="5"/>
        <v>1012864</v>
      </c>
      <c r="R6">
        <f t="shared" si="6"/>
        <v>1039937</v>
      </c>
      <c r="S6">
        <v>1000080</v>
      </c>
      <c r="T6">
        <v>1005267</v>
      </c>
      <c r="U6">
        <v>1005267</v>
      </c>
      <c r="V6">
        <v>1084207</v>
      </c>
      <c r="W6">
        <v>1065284</v>
      </c>
      <c r="X6">
        <v>1062045</v>
      </c>
      <c r="Y6">
        <v>1012860</v>
      </c>
    </row>
    <row r="7" spans="1:25" x14ac:dyDescent="0.25">
      <c r="A7">
        <v>1013426</v>
      </c>
      <c r="B7" s="2" t="str">
        <f>VLOOKUP(A7,$D$3:$E$35,2,FALSE)</f>
        <v>Uponor Minitec szorítógyűrűs csavarzat 9,9×1,1-3/4"</v>
      </c>
      <c r="D7">
        <v>1020543</v>
      </c>
      <c r="E7" s="2" t="s">
        <v>64</v>
      </c>
      <c r="F7">
        <f>IF(Processzor!$B$1="Renovis",Processzor!$U$11*30,IF(OR(Processzor!$B$1="FIX", Processzor!$B$1="Contec ON"), Processzor!$W$11*30, 0))</f>
        <v>0</v>
      </c>
      <c r="G7" s="2" t="s">
        <v>60</v>
      </c>
      <c r="H7">
        <v>60</v>
      </c>
      <c r="J7">
        <f>A7</f>
        <v>1013426</v>
      </c>
      <c r="K7">
        <f t="shared" si="0"/>
        <v>1062884</v>
      </c>
      <c r="L7">
        <f>A22</f>
        <v>1065284</v>
      </c>
      <c r="M7">
        <f t="shared" si="1"/>
        <v>1020518</v>
      </c>
      <c r="N7">
        <f t="shared" si="2"/>
        <v>1000080</v>
      </c>
      <c r="O7">
        <f t="shared" si="3"/>
        <v>1020518</v>
      </c>
      <c r="P7">
        <f t="shared" si="4"/>
        <v>1065284</v>
      </c>
      <c r="Q7">
        <f t="shared" si="5"/>
        <v>1005376</v>
      </c>
      <c r="R7">
        <f t="shared" si="6"/>
        <v>1039933</v>
      </c>
      <c r="S7">
        <v>1065284</v>
      </c>
      <c r="T7">
        <v>1139794</v>
      </c>
      <c r="U7">
        <v>1063289</v>
      </c>
      <c r="V7">
        <v>1062045</v>
      </c>
      <c r="W7">
        <v>1135491</v>
      </c>
      <c r="X7">
        <v>1065284</v>
      </c>
      <c r="Y7">
        <v>1005376</v>
      </c>
    </row>
    <row r="8" spans="1:25" ht="14.5" x14ac:dyDescent="0.25">
      <c r="A8">
        <v>1135490</v>
      </c>
      <c r="B8" s="2" t="str">
        <f>VLOOKUP(A8,$D$3:$E$35,2,FALSE)</f>
        <v>Uponor Multi műanyag csőrögzítő ív 9,9-12</v>
      </c>
      <c r="D8">
        <v>1005261</v>
      </c>
      <c r="E8" s="2" t="s">
        <v>65</v>
      </c>
      <c r="F8">
        <f>Processzor!$B$2</f>
        <v>0</v>
      </c>
      <c r="G8" s="2" t="s">
        <v>66</v>
      </c>
      <c r="H8">
        <v>15.4</v>
      </c>
      <c r="J8">
        <f>A8</f>
        <v>1135490</v>
      </c>
      <c r="K8">
        <f t="shared" si="0"/>
        <v>1065283</v>
      </c>
      <c r="L8">
        <f>A23</f>
        <v>1135491</v>
      </c>
      <c r="M8">
        <f t="shared" si="1"/>
        <v>1020524</v>
      </c>
      <c r="N8">
        <f t="shared" si="2"/>
        <v>1065284</v>
      </c>
      <c r="O8">
        <f t="shared" si="3"/>
        <v>1020524</v>
      </c>
      <c r="P8">
        <f t="shared" si="4"/>
        <v>1135491</v>
      </c>
      <c r="R8">
        <f t="shared" si="6"/>
        <v>1063557</v>
      </c>
      <c r="S8">
        <v>1135491</v>
      </c>
      <c r="T8">
        <v>1139795</v>
      </c>
      <c r="U8">
        <v>1135490</v>
      </c>
      <c r="V8">
        <v>1065284</v>
      </c>
      <c r="X8">
        <v>1135491</v>
      </c>
      <c r="Y8">
        <v>1020543</v>
      </c>
    </row>
    <row r="9" spans="1:25" x14ac:dyDescent="0.25">
      <c r="B9" s="2"/>
      <c r="D9">
        <v>1005267</v>
      </c>
      <c r="E9" s="2" t="s">
        <v>67</v>
      </c>
      <c r="F9">
        <f>Processzor!$B$2</f>
        <v>0</v>
      </c>
      <c r="G9" s="2" t="s">
        <v>60</v>
      </c>
      <c r="H9">
        <v>20</v>
      </c>
      <c r="K9">
        <f t="shared" si="0"/>
        <v>1135491</v>
      </c>
      <c r="M9">
        <f t="shared" si="1"/>
        <v>1020543</v>
      </c>
      <c r="N9">
        <f t="shared" si="2"/>
        <v>1135491</v>
      </c>
      <c r="O9">
        <f t="shared" si="3"/>
        <v>1065290</v>
      </c>
      <c r="R9">
        <v>1058092</v>
      </c>
      <c r="T9">
        <v>1063289</v>
      </c>
      <c r="U9">
        <v>1013426</v>
      </c>
      <c r="V9">
        <v>1135491</v>
      </c>
      <c r="Y9">
        <v>1063933</v>
      </c>
    </row>
    <row r="10" spans="1:25" ht="14.5" x14ac:dyDescent="0.25">
      <c r="A10" t="s">
        <v>24</v>
      </c>
      <c r="B10" s="2"/>
      <c r="D10">
        <v>1005485</v>
      </c>
      <c r="E10" s="2" t="s">
        <v>68</v>
      </c>
      <c r="F10">
        <f>Processzor!$B$2</f>
        <v>0</v>
      </c>
      <c r="G10" s="2" t="s">
        <v>66</v>
      </c>
      <c r="H10">
        <v>12.5</v>
      </c>
      <c r="M10">
        <f t="shared" si="1"/>
        <v>1065290</v>
      </c>
      <c r="O10">
        <f t="shared" si="3"/>
        <v>1135492</v>
      </c>
      <c r="T10">
        <v>1135490</v>
      </c>
      <c r="Y10">
        <v>1063932</v>
      </c>
    </row>
    <row r="11" spans="1:25" x14ac:dyDescent="0.25">
      <c r="A11">
        <v>1005485</v>
      </c>
      <c r="B11" s="2" t="str">
        <f t="shared" ref="B11:B16" si="7">VLOOKUP(A11,$D$3:$E$35,2,FALSE)</f>
        <v>Uponor Siccus rendszerlemez 1197x1050x25mm</v>
      </c>
      <c r="D11">
        <v>1005486</v>
      </c>
      <c r="E11" s="2" t="s">
        <v>69</v>
      </c>
      <c r="F11">
        <f>Processzor!$B$2*5</f>
        <v>0</v>
      </c>
      <c r="G11" s="2" t="s">
        <v>70</v>
      </c>
      <c r="H11">
        <v>10</v>
      </c>
      <c r="M11">
        <f t="shared" si="1"/>
        <v>1135492</v>
      </c>
      <c r="T11">
        <v>1013426</v>
      </c>
    </row>
    <row r="12" spans="1:25" ht="14.5" x14ac:dyDescent="0.25">
      <c r="A12">
        <v>1005486</v>
      </c>
      <c r="B12" s="2" t="str">
        <f t="shared" si="7"/>
        <v xml:space="preserve">Uponor Siccus hőelosztó lemez </v>
      </c>
      <c r="D12">
        <v>1005049</v>
      </c>
      <c r="E12" s="2" t="s">
        <v>71</v>
      </c>
      <c r="F12">
        <f>Processzor!$B$2</f>
        <v>0</v>
      </c>
      <c r="G12" s="2" t="s">
        <v>66</v>
      </c>
      <c r="H12">
        <v>75</v>
      </c>
    </row>
    <row r="13" spans="1:25" ht="13" x14ac:dyDescent="0.3">
      <c r="A13">
        <v>1005049</v>
      </c>
      <c r="B13" s="2" t="str">
        <f t="shared" si="7"/>
        <v xml:space="preserve">Uponor Multi fólia PE, 0,2mm, 60x1,25m 75m2 </v>
      </c>
      <c r="D13">
        <v>1000080</v>
      </c>
      <c r="E13" s="2" t="s">
        <v>72</v>
      </c>
      <c r="F13">
        <f>Processzor!$B$2</f>
        <v>0</v>
      </c>
      <c r="G13" s="2" t="s">
        <v>60</v>
      </c>
      <c r="H13">
        <v>50</v>
      </c>
      <c r="J13" s="8"/>
    </row>
    <row r="14" spans="1:25" x14ac:dyDescent="0.25">
      <c r="A14">
        <v>1062884</v>
      </c>
      <c r="B14" s="2" t="str">
        <f t="shared" si="7"/>
        <v>Uponor Comfort Plus cső 14x2,0 240m</v>
      </c>
      <c r="D14">
        <v>1061171</v>
      </c>
      <c r="E14" s="2" t="s">
        <v>73</v>
      </c>
      <c r="F14">
        <f>ROUND(Processzor!$B$2*0.9/1.25,0)</f>
        <v>0</v>
      </c>
      <c r="G14" s="2" t="s">
        <v>70</v>
      </c>
      <c r="H14">
        <v>1</v>
      </c>
    </row>
    <row r="15" spans="1:25" x14ac:dyDescent="0.25">
      <c r="A15">
        <v>1065283</v>
      </c>
      <c r="B15" s="2" t="str">
        <f t="shared" si="7"/>
        <v>Uponor Vario PE-Xa Eurokónuszos csavarzat 14x2,0-3/4"</v>
      </c>
      <c r="D15">
        <v>1061172</v>
      </c>
      <c r="E15" s="2" t="s">
        <v>74</v>
      </c>
      <c r="F15">
        <f>ROUND(Processzor!$B$2*0.1/0.75,0)</f>
        <v>0</v>
      </c>
      <c r="G15" s="2" t="s">
        <v>70</v>
      </c>
      <c r="H15">
        <v>1</v>
      </c>
    </row>
    <row r="16" spans="1:25" x14ac:dyDescent="0.25">
      <c r="A16">
        <v>1135491</v>
      </c>
      <c r="B16" s="2" t="str">
        <f t="shared" si="7"/>
        <v>Uponor Multi műanyag csővezető ív 14-18</v>
      </c>
      <c r="D16">
        <v>1005264</v>
      </c>
      <c r="E16" s="2" t="s">
        <v>75</v>
      </c>
      <c r="F16">
        <f>IF(Processzor!$B$1="Renovis",ROUND($F$14/3*2,-1),IF(OR(Processzor!$B$1="FIX", Processzor!$B$1="Contec ON"),10,0))</f>
        <v>0</v>
      </c>
      <c r="G16" s="2" t="s">
        <v>70</v>
      </c>
      <c r="H16">
        <v>1</v>
      </c>
    </row>
    <row r="17" spans="1:12" x14ac:dyDescent="0.25">
      <c r="B17" s="2"/>
      <c r="D17">
        <v>1020518</v>
      </c>
      <c r="E17" s="2" t="s">
        <v>76</v>
      </c>
      <c r="F17">
        <f>IF(Processzor!$B$1="Renovis",Processzor!U11*2,Processzor!W11*2)</f>
        <v>0</v>
      </c>
      <c r="G17" s="2" t="s">
        <v>70</v>
      </c>
      <c r="H17">
        <v>1</v>
      </c>
    </row>
    <row r="18" spans="1:12" x14ac:dyDescent="0.25">
      <c r="A18" t="s">
        <v>25</v>
      </c>
      <c r="B18" s="2"/>
      <c r="D18">
        <v>1020524</v>
      </c>
      <c r="E18" s="2" t="s">
        <v>77</v>
      </c>
      <c r="F18">
        <f>IF(Processzor!$B$1="Renovis",ROUND($F$14/9*4,-1),IF(OR(Processzor!$B$1="FIX", Processzor!$B$1="Contec ON"),Processzor!$W$11*4,0))</f>
        <v>0</v>
      </c>
      <c r="G18" s="2" t="s">
        <v>70</v>
      </c>
      <c r="H18">
        <v>1</v>
      </c>
    </row>
    <row r="19" spans="1:12" ht="14.5" x14ac:dyDescent="0.25">
      <c r="A19">
        <v>1062045</v>
      </c>
      <c r="B19" s="2" t="str">
        <f>VLOOKUP(A19,$D$3:$E$35,2,FALSE)</f>
        <v>Uponor Comfort Plus cső 16x2,0 240m</v>
      </c>
      <c r="D19">
        <v>1090924</v>
      </c>
      <c r="E19" s="2" t="s">
        <v>78</v>
      </c>
      <c r="F19">
        <f>Processzor!$B$2</f>
        <v>0</v>
      </c>
      <c r="G19" s="2" t="s">
        <v>66</v>
      </c>
      <c r="H19">
        <v>10</v>
      </c>
    </row>
    <row r="20" spans="1:12" x14ac:dyDescent="0.25">
      <c r="A20">
        <v>1005049</v>
      </c>
      <c r="B20" s="2" t="str">
        <f>VLOOKUP(A20,$D$3:$E$35,2,FALSE)</f>
        <v xml:space="preserve">Uponor Multi fólia PE, 0,2mm, 60x1,25m 75m2 </v>
      </c>
      <c r="D20">
        <v>1140123</v>
      </c>
      <c r="E20" s="2" t="s">
        <v>131</v>
      </c>
      <c r="F20">
        <f>ROUNDUP(F5*2.5/300,0)</f>
        <v>0</v>
      </c>
      <c r="G20" s="2" t="s">
        <v>70</v>
      </c>
      <c r="H20">
        <v>300</v>
      </c>
    </row>
    <row r="21" spans="1:12" x14ac:dyDescent="0.25">
      <c r="A21">
        <v>1000080</v>
      </c>
      <c r="B21" s="2" t="str">
        <f>VLOOKUP(A21,$D$3:$E$35,2,FALSE)</f>
        <v>Uponor Multi szegélyszigetelés 150x10 mm 50m - ragasztócsíkkal</v>
      </c>
      <c r="D21">
        <v>1005274</v>
      </c>
      <c r="E21" s="2" t="s">
        <v>79</v>
      </c>
      <c r="F21">
        <f>Processzor!$B$2*3</f>
        <v>0</v>
      </c>
      <c r="G21" s="2" t="s">
        <v>60</v>
      </c>
      <c r="H21">
        <v>2.5</v>
      </c>
    </row>
    <row r="22" spans="1:12" x14ac:dyDescent="0.25">
      <c r="A22">
        <v>1065284</v>
      </c>
      <c r="B22" s="2" t="str">
        <f>VLOOKUP(A22,$D$3:$E$35,2,FALSE)</f>
        <v>Uponor Vario PE-Xa Eurokónuszos csavarzat 16x2,0-3/4"</v>
      </c>
      <c r="D22">
        <v>1013426</v>
      </c>
      <c r="E22" s="2" t="s">
        <v>80</v>
      </c>
      <c r="F22">
        <f>Processzor!$J$11*2</f>
        <v>0</v>
      </c>
      <c r="G22" s="2" t="s">
        <v>70</v>
      </c>
      <c r="H22">
        <v>1</v>
      </c>
    </row>
    <row r="23" spans="1:12" x14ac:dyDescent="0.25">
      <c r="A23">
        <v>1135491</v>
      </c>
      <c r="B23" s="2" t="str">
        <f>VLOOKUP(A23,$D$3:$E$35,2,FALSE)</f>
        <v>Uponor Multi műanyag csővezető ív 14-18</v>
      </c>
      <c r="D23">
        <v>1065283</v>
      </c>
      <c r="E23" s="2" t="s">
        <v>81</v>
      </c>
      <c r="F23">
        <f>Processzor!$M$11*2</f>
        <v>0</v>
      </c>
      <c r="G23" s="2" t="s">
        <v>70</v>
      </c>
      <c r="H23">
        <v>1</v>
      </c>
    </row>
    <row r="24" spans="1:12" x14ac:dyDescent="0.25">
      <c r="B24" s="2"/>
      <c r="D24">
        <v>1065284</v>
      </c>
      <c r="E24" s="2" t="s">
        <v>82</v>
      </c>
      <c r="F24">
        <f>Processzor!$P$11*2</f>
        <v>0</v>
      </c>
      <c r="G24" s="2" t="s">
        <v>70</v>
      </c>
      <c r="H24">
        <v>1</v>
      </c>
    </row>
    <row r="25" spans="1:12" x14ac:dyDescent="0.25">
      <c r="A25" t="s">
        <v>19</v>
      </c>
      <c r="B25" s="2"/>
      <c r="D25">
        <v>1065290</v>
      </c>
      <c r="E25" s="2" t="s">
        <v>83</v>
      </c>
      <c r="F25">
        <f>IF(Processzor!$B$1="Renovis",Processzor!$U$11*2,Processzor!$W$11*2)</f>
        <v>0</v>
      </c>
      <c r="G25" s="2" t="s">
        <v>70</v>
      </c>
      <c r="H25">
        <v>1</v>
      </c>
    </row>
    <row r="26" spans="1:12" x14ac:dyDescent="0.25">
      <c r="A26">
        <v>1061171</v>
      </c>
      <c r="B26" s="2" t="str">
        <f t="shared" ref="B26:B33" si="8">VLOOKUP(A26,$D$3:$E$35,2,FALSE)</f>
        <v>Uponor Renovis Panel 2×0,625m</v>
      </c>
      <c r="D26" s="57">
        <v>1135490</v>
      </c>
      <c r="E26" s="58" t="s">
        <v>84</v>
      </c>
      <c r="F26">
        <f>Processzor!$J$11*2</f>
        <v>0</v>
      </c>
      <c r="G26" s="2" t="s">
        <v>70</v>
      </c>
      <c r="H26">
        <v>1</v>
      </c>
      <c r="L26" s="3"/>
    </row>
    <row r="27" spans="1:12" x14ac:dyDescent="0.25">
      <c r="A27">
        <v>1061172</v>
      </c>
      <c r="B27" s="2" t="str">
        <f t="shared" si="8"/>
        <v>Uponor Renovis Panel 1,2×0,625m</v>
      </c>
      <c r="D27" s="59">
        <v>1135491</v>
      </c>
      <c r="E27" s="60" t="s">
        <v>85</v>
      </c>
      <c r="F27">
        <f>IF(Processzor!$B$1="Siccus",Processzor!$M$11*2,Processzor!$P$11*2)</f>
        <v>0</v>
      </c>
      <c r="G27" s="2" t="s">
        <v>70</v>
      </c>
      <c r="H27">
        <v>1</v>
      </c>
      <c r="L27" s="2"/>
    </row>
    <row r="28" spans="1:12" x14ac:dyDescent="0.25">
      <c r="A28">
        <v>1005264</v>
      </c>
      <c r="B28" s="2" t="str">
        <f t="shared" si="8"/>
        <v>Uponor Q&amp;E toldó gyűrűvel 9,9</v>
      </c>
      <c r="D28" s="61">
        <v>1135492</v>
      </c>
      <c r="E28" s="62" t="s">
        <v>86</v>
      </c>
      <c r="F28">
        <f>IF(Processzor!$B$1="Renovis",Processzor!$U$11*2,Processzor!$W$11*2)</f>
        <v>0</v>
      </c>
      <c r="G28" s="2" t="s">
        <v>70</v>
      </c>
      <c r="H28">
        <v>1</v>
      </c>
    </row>
    <row r="29" spans="1:12" x14ac:dyDescent="0.25">
      <c r="A29">
        <v>1020518</v>
      </c>
      <c r="B29" s="2" t="str">
        <f t="shared" si="8"/>
        <v>Uponor Q&amp;E réz szűkítő 20x9,9</v>
      </c>
      <c r="D29">
        <v>1038166</v>
      </c>
      <c r="E29" s="2" t="s">
        <v>87</v>
      </c>
      <c r="F29">
        <f>_xlfn.IFNA(VLOOKUP(HLOOKUP(Processzor!$B$1,Processzor!$J$4:$X$11,8,FALSE),'Osztó Vario PLUS'!$A$4:$S$40,MATCH(D29,'Osztó Vario PLUS'!$A$4:$S$4,0),FALSE),0)</f>
        <v>0</v>
      </c>
      <c r="G29" s="2" t="s">
        <v>70</v>
      </c>
      <c r="H29">
        <v>1</v>
      </c>
    </row>
    <row r="30" spans="1:12" x14ac:dyDescent="0.25">
      <c r="A30">
        <v>1020524</v>
      </c>
      <c r="B30" s="2" t="str">
        <f t="shared" si="8"/>
        <v>Uponor Q&amp;E réz T 20x9,9x20</v>
      </c>
      <c r="D30">
        <v>1059132</v>
      </c>
      <c r="E30" s="2" t="s">
        <v>88</v>
      </c>
      <c r="F30">
        <f>_xlfn.IFNA(VLOOKUP(HLOOKUP(Processzor!$B$1,Processzor!$J$4:$X$11,8,FALSE),'Osztó Vario PLUS'!$A$4:$S$40,MATCH(D30,'Osztó Vario PLUS'!$A$4:$S$4,0),FALSE),0)</f>
        <v>0</v>
      </c>
      <c r="G30" s="2" t="s">
        <v>70</v>
      </c>
      <c r="H30">
        <v>1</v>
      </c>
    </row>
    <row r="31" spans="1:12" x14ac:dyDescent="0.25">
      <c r="A31">
        <v>1020543</v>
      </c>
      <c r="B31" s="2" t="str">
        <f t="shared" si="8"/>
        <v>Uponor Comfort Plus 20×2.0 S9-es szigetelt cső 60m</v>
      </c>
      <c r="D31">
        <v>1136216</v>
      </c>
      <c r="E31" s="2" t="s">
        <v>89</v>
      </c>
      <c r="F31">
        <f>_xlfn.IFNA(VLOOKUP(HLOOKUP(Processzor!$B$1,Processzor!$J$4:$X$11,8,FALSE),'Osztó Vario PLUS'!$A$4:$S$40,MATCH(D31,'Osztó Vario PLUS'!$A$4:$S$4,0),FALSE),0)</f>
        <v>0</v>
      </c>
      <c r="G31" s="2" t="s">
        <v>70</v>
      </c>
      <c r="H31">
        <v>1</v>
      </c>
    </row>
    <row r="32" spans="1:12" x14ac:dyDescent="0.25">
      <c r="A32">
        <v>1065290</v>
      </c>
      <c r="B32" s="2" t="str">
        <f t="shared" si="8"/>
        <v>Uponor Vario PE-Xa Eurokónuszos csavarzat 20x2,0-3/4"</v>
      </c>
      <c r="D32">
        <v>1136217</v>
      </c>
      <c r="E32" s="2" t="s">
        <v>90</v>
      </c>
      <c r="F32">
        <f>_xlfn.IFNA(VLOOKUP(HLOOKUP(Processzor!$B$1,Processzor!$J$4:$X$11,8,FALSE),'Osztó Vario PLUS'!$A$4:$S$40,MATCH(D32,'Osztó Vario PLUS'!$A$4:$S$4,0),FALSE),0)</f>
        <v>0</v>
      </c>
      <c r="G32" s="2" t="s">
        <v>70</v>
      </c>
      <c r="H32">
        <v>1</v>
      </c>
    </row>
    <row r="33" spans="1:8" x14ac:dyDescent="0.25">
      <c r="A33">
        <v>1135492</v>
      </c>
      <c r="B33" s="2" t="str">
        <f t="shared" si="8"/>
        <v>Uponor Multi műanyag csővezető ív 20-22</v>
      </c>
      <c r="D33">
        <v>1136218</v>
      </c>
      <c r="E33" s="2" t="s">
        <v>91</v>
      </c>
      <c r="F33">
        <f>_xlfn.IFNA(VLOOKUP(HLOOKUP(Processzor!$B$1,Processzor!$J$4:$X$11,8,FALSE),'Osztó Vario PLUS'!$A$4:$S$40,MATCH(D33,'Osztó Vario PLUS'!$A$4:$S$4,0),FALSE),0)</f>
        <v>0</v>
      </c>
      <c r="G33" s="2" t="s">
        <v>70</v>
      </c>
      <c r="H33">
        <v>1</v>
      </c>
    </row>
    <row r="34" spans="1:8" x14ac:dyDescent="0.25">
      <c r="B34" s="2"/>
      <c r="D34">
        <v>1046999</v>
      </c>
      <c r="E34" s="2" t="s">
        <v>92</v>
      </c>
      <c r="F34">
        <f>_xlfn.IFNA(VLOOKUP(HLOOKUP(Processzor!$B$1,Processzor!$J$4:$X$11,8,FALSE),'Osztó Vario PLUS'!$A$4:$S$34,MATCH(D34,'Osztó Vario PLUS'!$A$4:$S$4,0),FALSE),0)</f>
        <v>0</v>
      </c>
      <c r="G34" s="2" t="s">
        <v>70</v>
      </c>
      <c r="H34">
        <v>1</v>
      </c>
    </row>
    <row r="35" spans="1:8" ht="14.5" x14ac:dyDescent="0.25">
      <c r="A35" t="s">
        <v>26</v>
      </c>
      <c r="B35" s="2"/>
      <c r="D35">
        <v>1005477</v>
      </c>
      <c r="E35" s="2" t="s">
        <v>93</v>
      </c>
      <c r="F35" s="3">
        <f>Processzor!B2</f>
        <v>0</v>
      </c>
      <c r="G35" s="2" t="s">
        <v>66</v>
      </c>
      <c r="H35">
        <v>15.68</v>
      </c>
    </row>
    <row r="36" spans="1:8" x14ac:dyDescent="0.25">
      <c r="A36">
        <v>1090924</v>
      </c>
      <c r="B36" s="2" t="str">
        <f t="shared" ref="B36:B41" si="9">VLOOKUP(A36,$D$3:$E$35,2,FALSE)</f>
        <v>Uponor Tacker Panel 30mm DES 30-2</v>
      </c>
      <c r="D36">
        <v>1012864</v>
      </c>
      <c r="E36" s="2" t="s">
        <v>94</v>
      </c>
      <c r="F36">
        <f>Processzor!S11*4</f>
        <v>0</v>
      </c>
      <c r="G36" s="2" t="s">
        <v>60</v>
      </c>
      <c r="H36">
        <v>50</v>
      </c>
    </row>
    <row r="37" spans="1:8" x14ac:dyDescent="0.25">
      <c r="A37">
        <v>1086529</v>
      </c>
      <c r="B37" s="2" t="e">
        <f t="shared" si="9"/>
        <v>#N/A</v>
      </c>
      <c r="D37">
        <v>1005376</v>
      </c>
      <c r="E37" t="s">
        <v>95</v>
      </c>
      <c r="F37">
        <f>Processzor!S11*2</f>
        <v>0</v>
      </c>
      <c r="G37" s="2" t="s">
        <v>70</v>
      </c>
      <c r="H37">
        <v>1</v>
      </c>
    </row>
    <row r="38" spans="1:8" x14ac:dyDescent="0.25">
      <c r="A38">
        <v>1062045</v>
      </c>
      <c r="B38" s="2" t="str">
        <f t="shared" si="9"/>
        <v>Uponor Comfort Plus cső 16x2,0 240m</v>
      </c>
      <c r="D38">
        <v>1090937</v>
      </c>
      <c r="E38" t="s">
        <v>96</v>
      </c>
      <c r="F38">
        <f>Processzor!Y11</f>
        <v>0</v>
      </c>
      <c r="G38" s="2" t="s">
        <v>70</v>
      </c>
      <c r="H38">
        <v>1</v>
      </c>
    </row>
    <row r="39" spans="1:8" x14ac:dyDescent="0.25">
      <c r="A39">
        <v>1000080</v>
      </c>
      <c r="B39" s="2" t="str">
        <f t="shared" si="9"/>
        <v>Uponor Multi szegélyszigetelés 150x10 mm 50m - ragasztócsíkkal</v>
      </c>
      <c r="D39">
        <v>1039950</v>
      </c>
      <c r="E39" t="s">
        <v>97</v>
      </c>
      <c r="F39">
        <f>Processzor!AC11</f>
        <v>0</v>
      </c>
      <c r="G39" s="2" t="s">
        <v>70</v>
      </c>
      <c r="H39">
        <v>10</v>
      </c>
    </row>
    <row r="40" spans="1:8" x14ac:dyDescent="0.25">
      <c r="A40">
        <v>1065284</v>
      </c>
      <c r="B40" s="2" t="str">
        <f t="shared" si="9"/>
        <v>Uponor Vario PE-Xa Eurokónuszos csavarzat 16x2,0-3/4"</v>
      </c>
      <c r="D40">
        <v>1039937</v>
      </c>
      <c r="E40" t="s">
        <v>98</v>
      </c>
      <c r="F40">
        <f>Processzor!AB11</f>
        <v>0</v>
      </c>
      <c r="G40" s="2" t="s">
        <v>70</v>
      </c>
      <c r="H40">
        <v>10</v>
      </c>
    </row>
    <row r="41" spans="1:8" x14ac:dyDescent="0.25">
      <c r="A41">
        <v>1135491</v>
      </c>
      <c r="B41" s="2" t="str">
        <f t="shared" si="9"/>
        <v>Uponor Multi műanyag csővezető ív 14-18</v>
      </c>
      <c r="D41">
        <v>1039933</v>
      </c>
      <c r="E41" t="s">
        <v>99</v>
      </c>
      <c r="F41" s="2">
        <f>Processzor!AD11</f>
        <v>0</v>
      </c>
      <c r="G41" s="2" t="s">
        <v>70</v>
      </c>
      <c r="H41">
        <v>10</v>
      </c>
    </row>
    <row r="42" spans="1:8" x14ac:dyDescent="0.25">
      <c r="B42" s="2"/>
      <c r="D42">
        <v>1063557</v>
      </c>
      <c r="E42" t="s">
        <v>100</v>
      </c>
      <c r="F42">
        <f>Processzor!X11*30</f>
        <v>0</v>
      </c>
      <c r="G42" s="2" t="s">
        <v>60</v>
      </c>
      <c r="H42">
        <v>75</v>
      </c>
    </row>
    <row r="43" spans="1:8" x14ac:dyDescent="0.25">
      <c r="A43" t="s">
        <v>20</v>
      </c>
      <c r="B43" s="2"/>
      <c r="D43">
        <v>1042471</v>
      </c>
      <c r="E43" s="2" t="s">
        <v>101</v>
      </c>
      <c r="F43">
        <f>_xlfn.IFNA(VLOOKUP(HLOOKUP(Processzor!$B$1,Processzor!$J$4:$X$11,8,FALSE),'Osztó Vario PLUS'!$A$4:$S$40,MATCH(D43,'Osztó Vario PLUS'!$A$4:$S$4,0),FALSE),0)</f>
        <v>0</v>
      </c>
      <c r="G43" s="2" t="s">
        <v>70</v>
      </c>
      <c r="H43">
        <v>1</v>
      </c>
    </row>
    <row r="44" spans="1:8" x14ac:dyDescent="0.25">
      <c r="A44">
        <v>1005274</v>
      </c>
      <c r="B44" s="2" t="str">
        <f t="shared" ref="B44:B50" si="10">VLOOKUP(A44,$D$3:$E$35,2,FALSE)</f>
        <v>Uponor Fix tartósín 9,9mm</v>
      </c>
      <c r="D44">
        <v>1030583</v>
      </c>
      <c r="E44" s="2" t="s">
        <v>102</v>
      </c>
      <c r="F44">
        <f>_xlfn.IFNA(VLOOKUP(HLOOKUP(Processzor!$B$1,Processzor!$J$4:$X$11,8,FALSE),'Osztó Vario PLUS'!$A$4:$S$40,MATCH(D44,'Osztó Vario PLUS'!$A$4:$S$4,0),FALSE),0)</f>
        <v>0</v>
      </c>
      <c r="G44" s="2" t="s">
        <v>70</v>
      </c>
      <c r="H44">
        <v>1</v>
      </c>
    </row>
    <row r="45" spans="1:8" x14ac:dyDescent="0.25">
      <c r="A45">
        <v>1063289</v>
      </c>
      <c r="B45" s="2" t="str">
        <f t="shared" si="10"/>
        <v>Uponor Minitec Comfort cső 9.9x1.1 240m</v>
      </c>
      <c r="D45">
        <v>1030584</v>
      </c>
      <c r="E45" s="2" t="s">
        <v>103</v>
      </c>
      <c r="F45">
        <f>_xlfn.IFNA(VLOOKUP(HLOOKUP(Processzor!$B$1,Processzor!$J$4:$X$11,8,FALSE),'Osztó Vario PLUS'!$A$4:$S$40,MATCH(D45,'Osztó Vario PLUS'!$A$4:$S$4,0),FALSE),0)</f>
        <v>0</v>
      </c>
      <c r="G45" s="2" t="s">
        <v>70</v>
      </c>
      <c r="H45">
        <v>1</v>
      </c>
    </row>
    <row r="46" spans="1:8" x14ac:dyDescent="0.25">
      <c r="A46">
        <v>1020543</v>
      </c>
      <c r="B46" s="2" t="str">
        <f t="shared" si="10"/>
        <v>Uponor Comfort Plus 20×2.0 S9-es szigetelt cső 60m</v>
      </c>
      <c r="D46">
        <v>1030585</v>
      </c>
      <c r="E46" s="2" t="s">
        <v>104</v>
      </c>
      <c r="F46">
        <f>_xlfn.IFNA(VLOOKUP(HLOOKUP(Processzor!$B$1,Processzor!$J$4:$X$11,8,FALSE),'Osztó Vario PLUS'!$A$4:$S$40,MATCH(D46,'Osztó Vario PLUS'!$A$4:$S$4,0),FALSE),0)</f>
        <v>0</v>
      </c>
      <c r="G46" s="2" t="s">
        <v>70</v>
      </c>
      <c r="H46">
        <v>1</v>
      </c>
    </row>
    <row r="47" spans="1:8" x14ac:dyDescent="0.25">
      <c r="A47">
        <v>1020518</v>
      </c>
      <c r="B47" s="2" t="str">
        <f t="shared" si="10"/>
        <v>Uponor Q&amp;E réz szűkítő 20x9,9</v>
      </c>
      <c r="D47">
        <v>1009209</v>
      </c>
      <c r="E47" s="2" t="s">
        <v>105</v>
      </c>
      <c r="F47">
        <f>_xlfn.IFNA(VLOOKUP(HLOOKUP(Processzor!$B$1,Processzor!$J$4:$X$11,8,FALSE),'Osztó Vario PLUS'!$A$4:$S$40,MATCH(D47,'Osztó Vario PLUS'!$A$4:$S$4,0),FALSE),0)</f>
        <v>0</v>
      </c>
      <c r="G47" s="2" t="s">
        <v>70</v>
      </c>
      <c r="H47">
        <v>1</v>
      </c>
    </row>
    <row r="48" spans="1:8" x14ac:dyDescent="0.25">
      <c r="A48">
        <v>1020524</v>
      </c>
      <c r="B48" s="2" t="str">
        <f t="shared" si="10"/>
        <v>Uponor Q&amp;E réz T 20x9,9x20</v>
      </c>
      <c r="D48">
        <v>1012860</v>
      </c>
      <c r="E48" s="2" t="s">
        <v>106</v>
      </c>
      <c r="F48">
        <v>50</v>
      </c>
      <c r="G48" s="2" t="s">
        <v>70</v>
      </c>
      <c r="H48">
        <v>50</v>
      </c>
    </row>
    <row r="49" spans="1:8" x14ac:dyDescent="0.25">
      <c r="A49">
        <v>1065290</v>
      </c>
      <c r="B49" s="2" t="str">
        <f t="shared" si="10"/>
        <v>Uponor Vario PE-Xa Eurokónuszos csavarzat 20x2,0-3/4"</v>
      </c>
      <c r="D49">
        <v>1032702</v>
      </c>
      <c r="E49" s="2" t="s">
        <v>107</v>
      </c>
      <c r="F49">
        <f>_xlfn.IFNA(VLOOKUP(HLOOKUP(Processzor!$B$1,Processzor!$J$4:$X$11,8,FALSE),'Osztó Vario PLUS'!$A$4:$S$40,MATCH(D49,'Osztó Vario PLUS'!$A$4:$S$4,0),FALSE),0)</f>
        <v>0</v>
      </c>
      <c r="G49" s="2" t="s">
        <v>108</v>
      </c>
      <c r="H49">
        <v>1</v>
      </c>
    </row>
    <row r="50" spans="1:8" x14ac:dyDescent="0.25">
      <c r="A50">
        <v>1135492</v>
      </c>
      <c r="B50" s="2" t="str">
        <f t="shared" si="10"/>
        <v>Uponor Multi műanyag csővezető ív 20-22</v>
      </c>
      <c r="D50">
        <v>1087302</v>
      </c>
      <c r="E50" s="2" t="s">
        <v>109</v>
      </c>
      <c r="F50" s="3">
        <f>Processzor!AE11</f>
        <v>0</v>
      </c>
      <c r="G50" s="2" t="s">
        <v>60</v>
      </c>
      <c r="H50">
        <v>240</v>
      </c>
    </row>
    <row r="51" spans="1:8" x14ac:dyDescent="0.25">
      <c r="B51" s="2"/>
      <c r="D51">
        <v>1063322</v>
      </c>
      <c r="E51" s="2" t="s">
        <v>110</v>
      </c>
      <c r="F51" s="3">
        <f>Processzor!$B$2</f>
        <v>0</v>
      </c>
      <c r="G51" s="2" t="s">
        <v>111</v>
      </c>
      <c r="H51">
        <v>10</v>
      </c>
    </row>
    <row r="52" spans="1:8" x14ac:dyDescent="0.25">
      <c r="A52" t="s">
        <v>27</v>
      </c>
      <c r="B52" s="2"/>
      <c r="D52">
        <v>1122381</v>
      </c>
      <c r="E52" t="s">
        <v>115</v>
      </c>
      <c r="F52" s="3">
        <f>Processzor!$B$2</f>
        <v>0</v>
      </c>
      <c r="G52" t="s">
        <v>111</v>
      </c>
      <c r="H52">
        <v>7.2</v>
      </c>
    </row>
    <row r="53" spans="1:8" x14ac:dyDescent="0.25">
      <c r="A53">
        <v>1062045</v>
      </c>
      <c r="B53" s="2" t="str">
        <f>VLOOKUP(A53,$D$3:$E$35,2,FALSE)</f>
        <v>Uponor Comfort Plus cső 16x2,0 240m</v>
      </c>
      <c r="D53">
        <v>1139793</v>
      </c>
      <c r="E53" t="s">
        <v>116</v>
      </c>
      <c r="F53" s="3">
        <f>Processzor!$B$2</f>
        <v>0</v>
      </c>
      <c r="G53" t="s">
        <v>111</v>
      </c>
      <c r="H53">
        <v>3</v>
      </c>
    </row>
    <row r="54" spans="1:8" x14ac:dyDescent="0.25">
      <c r="A54">
        <v>1005477</v>
      </c>
      <c r="B54" s="2" t="str">
        <f>VLOOKUP(A54,$D$3:$E$35,2,FALSE)</f>
        <v>Uponor Tecto rendszerlemez 1450x850x11mm</v>
      </c>
      <c r="D54">
        <v>1005049</v>
      </c>
      <c r="E54" t="s">
        <v>71</v>
      </c>
      <c r="F54" s="3">
        <f>Processzor!$B$2</f>
        <v>0</v>
      </c>
      <c r="G54" t="s">
        <v>111</v>
      </c>
      <c r="H54">
        <v>75</v>
      </c>
    </row>
    <row r="55" spans="1:8" x14ac:dyDescent="0.25">
      <c r="A55">
        <v>1000080</v>
      </c>
      <c r="B55" s="2" t="str">
        <f>VLOOKUP(A55,$D$3:$E$35,2,FALSE)</f>
        <v>Uponor Multi szegélyszigetelés 150x10 mm 50m - ragasztócsíkkal</v>
      </c>
      <c r="D55">
        <v>1005267</v>
      </c>
      <c r="E55" t="s">
        <v>67</v>
      </c>
      <c r="F55" s="3">
        <f>Processzor!$B$2</f>
        <v>0</v>
      </c>
      <c r="G55" t="s">
        <v>60</v>
      </c>
      <c r="H55">
        <v>20</v>
      </c>
    </row>
    <row r="56" spans="1:8" x14ac:dyDescent="0.25">
      <c r="A56">
        <v>1065284</v>
      </c>
      <c r="B56" s="2" t="str">
        <f>VLOOKUP(A56,$D$3:$E$35,2,FALSE)</f>
        <v>Uponor Vario PE-Xa Eurokónuszos csavarzat 16x2,0-3/4"</v>
      </c>
      <c r="D56">
        <v>1139794</v>
      </c>
      <c r="E56" t="s">
        <v>117</v>
      </c>
      <c r="F56" s="3">
        <f>Processzor!$B$2</f>
        <v>0</v>
      </c>
      <c r="G56" t="s">
        <v>60</v>
      </c>
      <c r="H56">
        <v>10</v>
      </c>
    </row>
    <row r="57" spans="1:8" x14ac:dyDescent="0.25">
      <c r="A57">
        <v>1135491</v>
      </c>
      <c r="B57" s="2" t="str">
        <f>VLOOKUP(A57,$D$3:$E$35,2,FALSE)</f>
        <v>Uponor Multi műanyag csővezető ív 14-18</v>
      </c>
      <c r="D57">
        <v>1139795</v>
      </c>
      <c r="E57" t="s">
        <v>118</v>
      </c>
      <c r="F57">
        <f>Processzor!$B$2*3</f>
        <v>0</v>
      </c>
      <c r="G57" t="s">
        <v>60</v>
      </c>
      <c r="H57">
        <v>24</v>
      </c>
    </row>
    <row r="58" spans="1:8" x14ac:dyDescent="0.25">
      <c r="D58">
        <v>1058092</v>
      </c>
      <c r="E58" t="s">
        <v>119</v>
      </c>
      <c r="F58">
        <f>Processzor!X11*2</f>
        <v>0</v>
      </c>
      <c r="G58" s="71" t="s">
        <v>70</v>
      </c>
      <c r="H58">
        <v>1</v>
      </c>
    </row>
    <row r="59" spans="1:8" x14ac:dyDescent="0.25">
      <c r="A59" t="s">
        <v>112</v>
      </c>
      <c r="D59">
        <v>1143475</v>
      </c>
      <c r="E59" t="s">
        <v>121</v>
      </c>
      <c r="F59" s="3">
        <f>Processzor!$B$2</f>
        <v>0</v>
      </c>
      <c r="G59" t="s">
        <v>111</v>
      </c>
      <c r="H59">
        <v>7.2</v>
      </c>
    </row>
    <row r="60" spans="1:8" x14ac:dyDescent="0.25">
      <c r="A60">
        <v>1009230</v>
      </c>
      <c r="B60" s="2" t="str">
        <f>VLOOKUP(A60,$D$3:$E$38,2,FALSE)</f>
        <v>Uponor Comfort Plus cső 20x2,0 240m</v>
      </c>
      <c r="D60">
        <v>1143476</v>
      </c>
      <c r="E60" t="s">
        <v>122</v>
      </c>
      <c r="F60" s="3">
        <f>Processzor!$B$2</f>
        <v>0</v>
      </c>
      <c r="G60" t="s">
        <v>60</v>
      </c>
      <c r="H60">
        <v>10</v>
      </c>
    </row>
    <row r="61" spans="1:8" x14ac:dyDescent="0.25">
      <c r="A61">
        <v>1065290</v>
      </c>
      <c r="B61" s="2" t="str">
        <f>VLOOKUP(A61,$D$3:$E$38,2,FALSE)</f>
        <v>Uponor Vario PE-Xa Eurokónuszos csavarzat 20x2,0-3/4"</v>
      </c>
      <c r="D61">
        <v>1005405</v>
      </c>
      <c r="E61" t="s">
        <v>128</v>
      </c>
      <c r="F61" s="3">
        <f>Processzor!$B$2</f>
        <v>0</v>
      </c>
      <c r="G61" t="s">
        <v>70</v>
      </c>
      <c r="H61">
        <v>40</v>
      </c>
    </row>
    <row r="62" spans="1:8" x14ac:dyDescent="0.25">
      <c r="A62">
        <v>1012864</v>
      </c>
      <c r="B62" s="2" t="str">
        <f>VLOOKUP(A62,$D$3:$E$38,2,FALSE)</f>
        <v>Uponor Teck védőcső 20-as csőre 28/23 fekete 50m</v>
      </c>
      <c r="D62">
        <v>1063933</v>
      </c>
      <c r="E62" t="s">
        <v>129</v>
      </c>
      <c r="F62">
        <f>IF(Processzor!$B$1="Renovis",Processzor!U11*2,Processzor!W11*2)</f>
        <v>0</v>
      </c>
      <c r="G62" t="s">
        <v>70</v>
      </c>
      <c r="H62">
        <v>1</v>
      </c>
    </row>
    <row r="63" spans="1:8" x14ac:dyDescent="0.25">
      <c r="A63">
        <v>1005376</v>
      </c>
      <c r="B63" s="2" t="str">
        <f>VLOOKUP(A63,$D$3:$E$38,2,FALSE)</f>
        <v>Uponor födémátvezető elem</v>
      </c>
      <c r="D63">
        <v>1063932</v>
      </c>
      <c r="E63" t="s">
        <v>130</v>
      </c>
      <c r="F63">
        <f>IF(Processzor!$B$1="Renovis",ROUND($F$14/9*4,-1),IF(OR(Processzor!$B$1="FIX", Processzor!$B$1="Contec ON"),Processzor!$W$11*4,0))</f>
        <v>0</v>
      </c>
      <c r="G63" t="s">
        <v>70</v>
      </c>
      <c r="H63">
        <v>1</v>
      </c>
    </row>
    <row r="65" spans="1:2" x14ac:dyDescent="0.25">
      <c r="A65" s="2" t="s">
        <v>17</v>
      </c>
    </row>
    <row r="66" spans="1:2" x14ac:dyDescent="0.25">
      <c r="A66">
        <v>1090937</v>
      </c>
      <c r="B66" s="2" t="str">
        <f>VLOOKUP(A66,$D$3:$E$42,2,FALSE)</f>
        <v>Uponor Thermatop M Panel 2,55x0,277m</v>
      </c>
    </row>
    <row r="67" spans="1:2" x14ac:dyDescent="0.25">
      <c r="A67">
        <v>1039950</v>
      </c>
      <c r="B67" s="2" t="str">
        <f>VLOOKUP(A67,$D$3:$E$42,2,FALSE)</f>
        <v>Uponor S-Press PLUS PPSU T 20-16-20</v>
      </c>
    </row>
    <row r="68" spans="1:2" x14ac:dyDescent="0.25">
      <c r="A68">
        <v>1039937</v>
      </c>
      <c r="B68" s="2" t="str">
        <f>VLOOKUP(A68,$D$3:$E$42,2,FALSE)</f>
        <v>Uponor S-Press PLUS PPSU szűkítő 20-16</v>
      </c>
    </row>
    <row r="69" spans="1:2" x14ac:dyDescent="0.25">
      <c r="A69">
        <v>1039933</v>
      </c>
      <c r="B69" s="2" t="str">
        <f>VLOOKUP(A69,$D$3:$E$42,2,FALSE)</f>
        <v>Uponor S-Press PLUS PPSU toldó 16-16</v>
      </c>
    </row>
    <row r="70" spans="1:2" x14ac:dyDescent="0.25">
      <c r="A70">
        <v>1063557</v>
      </c>
      <c r="B70" s="2" t="str">
        <f>VLOOKUP(A70,$D$3:$E$42,2,FALSE)</f>
        <v>Uponor Uni Pipe PLUS szigetelt ötrétegű cső S6 20x2,25 75m</v>
      </c>
    </row>
    <row r="71" spans="1:2" x14ac:dyDescent="0.25">
      <c r="A71">
        <v>1058092</v>
      </c>
      <c r="B71" t="s">
        <v>119</v>
      </c>
    </row>
    <row r="73" spans="1:2" x14ac:dyDescent="0.25">
      <c r="A73" s="2" t="s">
        <v>113</v>
      </c>
    </row>
    <row r="74" spans="1:2" x14ac:dyDescent="0.25">
      <c r="A74">
        <v>1122381</v>
      </c>
      <c r="B74" t="s">
        <v>115</v>
      </c>
    </row>
    <row r="75" spans="1:2" x14ac:dyDescent="0.25">
      <c r="A75">
        <v>1139793</v>
      </c>
      <c r="B75" t="s">
        <v>116</v>
      </c>
    </row>
    <row r="76" spans="1:2" x14ac:dyDescent="0.25">
      <c r="A76">
        <v>1005049</v>
      </c>
      <c r="B76" t="s">
        <v>71</v>
      </c>
    </row>
    <row r="77" spans="1:2" x14ac:dyDescent="0.25">
      <c r="A77">
        <v>1005267</v>
      </c>
      <c r="B77" t="s">
        <v>67</v>
      </c>
    </row>
    <row r="78" spans="1:2" x14ac:dyDescent="0.25">
      <c r="A78">
        <v>1139794</v>
      </c>
      <c r="B78" t="s">
        <v>117</v>
      </c>
    </row>
    <row r="79" spans="1:2" x14ac:dyDescent="0.25">
      <c r="A79">
        <v>1139795</v>
      </c>
      <c r="B79" t="s">
        <v>118</v>
      </c>
    </row>
    <row r="80" spans="1:2" x14ac:dyDescent="0.25">
      <c r="A80">
        <v>1063289</v>
      </c>
      <c r="B80" t="str">
        <f>VLOOKUP(A80,[1]Sheet1!$A$4:$R$1700,2,FALSE)</f>
        <v>Uponor Minitec Comfort cső 9.9x1.1 240m</v>
      </c>
    </row>
    <row r="81" spans="1:2" x14ac:dyDescent="0.25">
      <c r="A81">
        <v>1135490</v>
      </c>
      <c r="B81" t="s">
        <v>84</v>
      </c>
    </row>
    <row r="82" spans="1:2" x14ac:dyDescent="0.25">
      <c r="A82">
        <v>1013426</v>
      </c>
      <c r="B82" t="s">
        <v>80</v>
      </c>
    </row>
    <row r="84" spans="1:2" x14ac:dyDescent="0.25">
      <c r="A84" s="71" t="s">
        <v>114</v>
      </c>
    </row>
    <row r="85" spans="1:2" x14ac:dyDescent="0.25">
      <c r="A85">
        <v>1122381</v>
      </c>
      <c r="B85" t="s">
        <v>115</v>
      </c>
    </row>
    <row r="86" spans="1:2" x14ac:dyDescent="0.25">
      <c r="A86">
        <v>1005049</v>
      </c>
      <c r="B86" t="s">
        <v>71</v>
      </c>
    </row>
    <row r="87" spans="1:2" x14ac:dyDescent="0.25">
      <c r="A87">
        <v>1005267</v>
      </c>
      <c r="B87" t="s">
        <v>67</v>
      </c>
    </row>
    <row r="88" spans="1:2" x14ac:dyDescent="0.25">
      <c r="A88">
        <v>1063289</v>
      </c>
      <c r="B88" t="str">
        <f>VLOOKUP(A88,[1]Sheet1!$A$4:$R$1700,2,FALSE)</f>
        <v>Uponor Minitec Comfort cső 9.9x1.1 240m</v>
      </c>
    </row>
    <row r="89" spans="1:2" x14ac:dyDescent="0.25">
      <c r="A89">
        <v>1135490</v>
      </c>
      <c r="B89" t="s">
        <v>84</v>
      </c>
    </row>
    <row r="90" spans="1:2" x14ac:dyDescent="0.25">
      <c r="A90">
        <v>1013426</v>
      </c>
      <c r="B90" t="s">
        <v>80</v>
      </c>
    </row>
    <row r="92" spans="1:2" x14ac:dyDescent="0.25">
      <c r="A92" t="s">
        <v>126</v>
      </c>
    </row>
    <row r="93" spans="1:2" x14ac:dyDescent="0.25">
      <c r="A93">
        <v>1143475</v>
      </c>
      <c r="B93" t="s">
        <v>121</v>
      </c>
    </row>
    <row r="94" spans="1:2" x14ac:dyDescent="0.25">
      <c r="A94">
        <v>1062045</v>
      </c>
      <c r="B94" t="s">
        <v>62</v>
      </c>
    </row>
    <row r="95" spans="1:2" x14ac:dyDescent="0.25">
      <c r="A95">
        <v>1065284</v>
      </c>
      <c r="B95" t="s">
        <v>82</v>
      </c>
    </row>
    <row r="96" spans="1:2" x14ac:dyDescent="0.25">
      <c r="A96">
        <v>1135491</v>
      </c>
      <c r="B96" t="s">
        <v>85</v>
      </c>
    </row>
    <row r="98" spans="1:2" x14ac:dyDescent="0.25">
      <c r="A98" t="s">
        <v>125</v>
      </c>
    </row>
    <row r="99" spans="1:2" x14ac:dyDescent="0.25">
      <c r="A99">
        <v>1143475</v>
      </c>
      <c r="B99" t="s">
        <v>121</v>
      </c>
    </row>
    <row r="100" spans="1:2" x14ac:dyDescent="0.25">
      <c r="A100">
        <v>1143476</v>
      </c>
      <c r="B100" t="s">
        <v>122</v>
      </c>
    </row>
    <row r="101" spans="1:2" x14ac:dyDescent="0.25">
      <c r="A101">
        <v>1062045</v>
      </c>
      <c r="B101" t="s">
        <v>62</v>
      </c>
    </row>
    <row r="102" spans="1:2" x14ac:dyDescent="0.25">
      <c r="A102">
        <v>1065284</v>
      </c>
      <c r="B102" t="s">
        <v>82</v>
      </c>
    </row>
    <row r="103" spans="1:2" x14ac:dyDescent="0.25">
      <c r="A103">
        <v>1135491</v>
      </c>
      <c r="B103" t="s">
        <v>85</v>
      </c>
    </row>
    <row r="105" spans="1:2" x14ac:dyDescent="0.25">
      <c r="A105" t="s">
        <v>127</v>
      </c>
    </row>
    <row r="106" spans="1:2" x14ac:dyDescent="0.25">
      <c r="A106">
        <v>1005405</v>
      </c>
      <c r="B106" t="s">
        <v>128</v>
      </c>
    </row>
    <row r="107" spans="1:2" x14ac:dyDescent="0.25">
      <c r="A107">
        <v>1062884</v>
      </c>
      <c r="B107" t="s">
        <v>61</v>
      </c>
    </row>
    <row r="108" spans="1:2" x14ac:dyDescent="0.25">
      <c r="A108">
        <v>1012860</v>
      </c>
      <c r="B108" t="s">
        <v>106</v>
      </c>
    </row>
    <row r="109" spans="1:2" x14ac:dyDescent="0.25">
      <c r="A109">
        <v>1005376</v>
      </c>
      <c r="B109" t="s">
        <v>95</v>
      </c>
    </row>
    <row r="110" spans="1:2" x14ac:dyDescent="0.25">
      <c r="A110">
        <v>1020543</v>
      </c>
      <c r="B110" t="s">
        <v>64</v>
      </c>
    </row>
    <row r="111" spans="1:2" x14ac:dyDescent="0.25">
      <c r="A111">
        <v>1063933</v>
      </c>
      <c r="B111" t="s">
        <v>129</v>
      </c>
    </row>
    <row r="112" spans="1:2" x14ac:dyDescent="0.25">
      <c r="A112">
        <v>1063932</v>
      </c>
      <c r="B112" t="s">
        <v>130</v>
      </c>
    </row>
  </sheetData>
  <sheetProtection formatCells="0" formatColumns="0" formatRows="0" insertColumns="0" insertRows="0" insertHyperlinks="0" deleteColumns="0" deleteRows="0" sort="0" autoFilter="0" pivotTables="0"/>
  <conditionalFormatting sqref="N38:N46">
    <cfRule type="cellIs" dxfId="1" priority="1" stopIfTrue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7B409C1C67E94D9708748E235C8309" ma:contentTypeVersion="14" ma:contentTypeDescription="Create a new document." ma:contentTypeScope="" ma:versionID="755bb65ba317f47eefec571f4f13364f">
  <xsd:schema xmlns:xsd="http://www.w3.org/2001/XMLSchema" xmlns:xs="http://www.w3.org/2001/XMLSchema" xmlns:p="http://schemas.microsoft.com/office/2006/metadata/properties" xmlns:ns2="471fcac7-c340-4a77-b7d1-baba8b11ba1c" xmlns:ns3="3f69e8a5-b7af-472f-8aad-4af2e47e98df" xmlns:ns4="8eb706d7-6a8f-4605-b836-ab4bfa41427d" targetNamespace="http://schemas.microsoft.com/office/2006/metadata/properties" ma:root="true" ma:fieldsID="ea6f98abae94f35c0fe63c1d53954a16" ns2:_="" ns3:_="" ns4:_="">
    <xsd:import namespace="471fcac7-c340-4a77-b7d1-baba8b11ba1c"/>
    <xsd:import namespace="3f69e8a5-b7af-472f-8aad-4af2e47e98df"/>
    <xsd:import namespace="8eb706d7-6a8f-4605-b836-ab4bfa4142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fcac7-c340-4a77-b7d1-baba8b11ba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928e169-bd05-4a02-a165-8f34450242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9e8a5-b7af-472f-8aad-4af2e47e98d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00c7e73-0941-4ca8-90fe-f044a0f336de}" ma:internalName="TaxCatchAll" ma:showField="CatchAllData" ma:web="8eb706d7-6a8f-4605-b836-ab4bfa4142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706d7-6a8f-4605-b836-ab4bfa41427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1fcac7-c340-4a77-b7d1-baba8b11ba1c">
      <Terms xmlns="http://schemas.microsoft.com/office/infopath/2007/PartnerControls"/>
    </lcf76f155ced4ddcb4097134ff3c332f>
    <TaxCatchAll xmlns="3f69e8a5-b7af-472f-8aad-4af2e47e98df" xsi:nil="true"/>
  </documentManagement>
</p:properties>
</file>

<file path=customXml/itemProps1.xml><?xml version="1.0" encoding="utf-8"?>
<ds:datastoreItem xmlns:ds="http://schemas.openxmlformats.org/officeDocument/2006/customXml" ds:itemID="{6943588E-F185-4E69-92E8-B4D50D54BD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2FC216-487C-4D7A-9849-EAEF43141E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1fcac7-c340-4a77-b7d1-baba8b11ba1c"/>
    <ds:schemaRef ds:uri="3f69e8a5-b7af-472f-8aad-4af2e47e98df"/>
    <ds:schemaRef ds:uri="8eb706d7-6a8f-4605-b836-ab4bfa4142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3C67DE-AB13-47D4-83B4-735BE8A352E6}">
  <ds:schemaRefs>
    <ds:schemaRef ds:uri="http://schemas.microsoft.com/office/2006/metadata/properties"/>
    <ds:schemaRef ds:uri="http://schemas.microsoft.com/office/infopath/2007/PartnerControls"/>
    <ds:schemaRef ds:uri="471fcac7-c340-4a77-b7d1-baba8b11ba1c"/>
    <ds:schemaRef ds:uri="3f69e8a5-b7af-472f-8aad-4af2e47e98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Tétellista</vt:lpstr>
      <vt:lpstr>Processzor</vt:lpstr>
      <vt:lpstr>Osztó Vario PLUS</vt:lpstr>
      <vt:lpstr>Rendszer cikkszámok</vt:lpstr>
      <vt:lpstr>Tétellista!Print_Area</vt:lpstr>
    </vt:vector>
  </TitlesOfParts>
  <Manager/>
  <Company>Uponor Kft.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Becze, Dénes</dc:creator>
  <cp:keywords/>
  <dc:description/>
  <cp:lastModifiedBy>Juhász, Balázs</cp:lastModifiedBy>
  <cp:revision/>
  <dcterms:created xsi:type="dcterms:W3CDTF">2009-03-25T09:21:45Z</dcterms:created>
  <dcterms:modified xsi:type="dcterms:W3CDTF">2025-04-14T09:31:23Z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0x010100C57B409C1C67E94D9708748E235C8309</vt:lpwstr>
  </property>
  <property fmtid="{D5CDD505-2E9C-101B-9397-08002B2CF9AE}" pid="3" name="MSIP_Label_d98db05b-8d0f-4671-968e-683e694bb3b1_Enabled">
    <vt:lpwstr>true</vt:lpwstr>
  </property>
  <property fmtid="{D5CDD505-2E9C-101B-9397-08002B2CF9AE}" pid="4" name="MSIP_Label_d98db05b-8d0f-4671-968e-683e694bb3b1_SetDate">
    <vt:lpwstr>2023-05-17T08:11:31Z</vt:lpwstr>
  </property>
  <property fmtid="{D5CDD505-2E9C-101B-9397-08002B2CF9AE}" pid="5" name="MSIP_Label_d98db05b-8d0f-4671-968e-683e694bb3b1_Method">
    <vt:lpwstr>Standard</vt:lpwstr>
  </property>
  <property fmtid="{D5CDD505-2E9C-101B-9397-08002B2CF9AE}" pid="6" name="MSIP_Label_d98db05b-8d0f-4671-968e-683e694bb3b1_Name">
    <vt:lpwstr>d98db05b-8d0f-4671-968e-683e694bb3b1</vt:lpwstr>
  </property>
  <property fmtid="{D5CDD505-2E9C-101B-9397-08002B2CF9AE}" pid="7" name="MSIP_Label_d98db05b-8d0f-4671-968e-683e694bb3b1_SiteId">
    <vt:lpwstr>a4f1aa99-bd23-4521-a3c0-1d07bdce1616</vt:lpwstr>
  </property>
  <property fmtid="{D5CDD505-2E9C-101B-9397-08002B2CF9AE}" pid="8" name="MSIP_Label_d98db05b-8d0f-4671-968e-683e694bb3b1_ActionId">
    <vt:lpwstr>3b022c0b-64ed-4a55-bf52-cc3251411072</vt:lpwstr>
  </property>
  <property fmtid="{D5CDD505-2E9C-101B-9397-08002B2CF9AE}" pid="9" name="MSIP_Label_d98db05b-8d0f-4671-968e-683e694bb3b1_ContentBits">
    <vt:lpwstr>0</vt:lpwstr>
  </property>
  <property fmtid="{D5CDD505-2E9C-101B-9397-08002B2CF9AE}" pid="10" name="MediaServiceImageTags">
    <vt:lpwstr/>
  </property>
</Properties>
</file>